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taitoluistelu.sharepoint.com/sites/Toimisto/Jaetut asiakirjat/Talous/Palkkiot/Kululomakkeet seurat ja arvioijat/"/>
    </mc:Choice>
  </mc:AlternateContent>
  <xr:revisionPtr revIDLastSave="602" documentId="13_ncr:1_{6B78F69B-1C06-455C-A098-00857252AA10}" xr6:coauthVersionLast="47" xr6:coauthVersionMax="47" xr10:uidLastSave="{AB5052D8-3524-4D81-91D2-398AF5DE5710}"/>
  <bookViews>
    <workbookView xWindow="-38510" yWindow="-10760" windowWidth="38620" windowHeight="21220" activeTab="2" xr2:uid="{6C2525A3-27FC-4DE4-8634-D8F3C940E8F5}"/>
  </bookViews>
  <sheets>
    <sheet name="Laskupohja" sheetId="1" r:id="rId1"/>
    <sheet name="Seuralaskutus" sheetId="3" r:id="rId2"/>
    <sheet name="Ohje ja malli ML" sheetId="4" r:id="rId3"/>
    <sheet name="Ohje ja malli YL_JT" sheetId="2" r:id="rId4"/>
  </sheets>
  <definedNames>
    <definedName name="_Hlk512519483" localSheetId="2">'Ohje ja malli ML'!#REF!</definedName>
    <definedName name="_Hlk512519483" localSheetId="3">'Ohje ja malli YL_JT'!#REF!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7" i="4" l="1"/>
  <c r="B164" i="4"/>
  <c r="B141" i="4"/>
  <c r="B118" i="4"/>
  <c r="B100" i="4"/>
  <c r="K75" i="4"/>
  <c r="J75" i="4"/>
  <c r="I75" i="4"/>
  <c r="H75" i="4"/>
  <c r="G75" i="4"/>
  <c r="F75" i="4"/>
  <c r="E75" i="4"/>
  <c r="D75" i="4"/>
  <c r="B75" i="4"/>
  <c r="A75" i="4"/>
  <c r="K74" i="4"/>
  <c r="J74" i="4"/>
  <c r="I74" i="4"/>
  <c r="H74" i="4"/>
  <c r="G74" i="4"/>
  <c r="F74" i="4"/>
  <c r="E74" i="4"/>
  <c r="D74" i="4"/>
  <c r="B74" i="4"/>
  <c r="A74" i="4"/>
  <c r="K73" i="4"/>
  <c r="J73" i="4"/>
  <c r="I73" i="4"/>
  <c r="H73" i="4"/>
  <c r="G73" i="4"/>
  <c r="F73" i="4"/>
  <c r="E73" i="4"/>
  <c r="D73" i="4"/>
  <c r="B73" i="4"/>
  <c r="A73" i="4"/>
  <c r="K72" i="4"/>
  <c r="J72" i="4"/>
  <c r="I72" i="4"/>
  <c r="H72" i="4"/>
  <c r="G72" i="4"/>
  <c r="F72" i="4"/>
  <c r="E72" i="4"/>
  <c r="D72" i="4"/>
  <c r="B72" i="4"/>
  <c r="A72" i="4"/>
  <c r="K71" i="4"/>
  <c r="J71" i="4"/>
  <c r="I71" i="4"/>
  <c r="H71" i="4"/>
  <c r="F71" i="4"/>
  <c r="D71" i="4"/>
  <c r="B71" i="4"/>
  <c r="A71" i="4"/>
  <c r="K70" i="4"/>
  <c r="J70" i="4"/>
  <c r="I70" i="4"/>
  <c r="H70" i="4"/>
  <c r="F70" i="4"/>
  <c r="E70" i="4"/>
  <c r="D70" i="4"/>
  <c r="C70" i="4"/>
  <c r="B70" i="4"/>
  <c r="A70" i="4"/>
  <c r="K69" i="4"/>
  <c r="J69" i="4"/>
  <c r="I69" i="4"/>
  <c r="H69" i="4"/>
  <c r="F69" i="4"/>
  <c r="E69" i="4"/>
  <c r="D69" i="4"/>
  <c r="C69" i="4"/>
  <c r="B69" i="4"/>
  <c r="A69" i="4"/>
  <c r="K68" i="4"/>
  <c r="J68" i="4"/>
  <c r="I68" i="4"/>
  <c r="H68" i="4"/>
  <c r="F68" i="4"/>
  <c r="D68" i="4"/>
  <c r="C68" i="4"/>
  <c r="B68" i="4"/>
  <c r="A68" i="4"/>
  <c r="K67" i="4"/>
  <c r="J67" i="4"/>
  <c r="I67" i="4"/>
  <c r="H67" i="4"/>
  <c r="F67" i="4"/>
  <c r="D67" i="4"/>
  <c r="C67" i="4"/>
  <c r="B67" i="4"/>
  <c r="A67" i="4"/>
  <c r="K66" i="4"/>
  <c r="J66" i="4"/>
  <c r="I66" i="4"/>
  <c r="H66" i="4"/>
  <c r="F66" i="4"/>
  <c r="D66" i="4"/>
  <c r="C66" i="4"/>
  <c r="B66" i="4"/>
  <c r="A66" i="4"/>
  <c r="K65" i="4"/>
  <c r="J65" i="4"/>
  <c r="I65" i="4"/>
  <c r="H65" i="4"/>
  <c r="F65" i="4"/>
  <c r="D65" i="4"/>
  <c r="C65" i="4"/>
  <c r="B65" i="4"/>
  <c r="A65" i="4"/>
  <c r="K64" i="4"/>
  <c r="J64" i="4"/>
  <c r="I64" i="4"/>
  <c r="H64" i="4"/>
  <c r="F64" i="4"/>
  <c r="D64" i="4"/>
  <c r="C64" i="4"/>
  <c r="B64" i="4"/>
  <c r="A64" i="4"/>
  <c r="K63" i="4"/>
  <c r="J63" i="4"/>
  <c r="I63" i="4"/>
  <c r="H63" i="4"/>
  <c r="G63" i="4"/>
  <c r="F63" i="4"/>
  <c r="D63" i="4"/>
  <c r="C63" i="4"/>
  <c r="B63" i="4"/>
  <c r="A63" i="4"/>
  <c r="K62" i="4"/>
  <c r="J62" i="4"/>
  <c r="I62" i="4"/>
  <c r="H62" i="4"/>
  <c r="F62" i="4"/>
  <c r="D62" i="4"/>
  <c r="C62" i="4"/>
  <c r="B62" i="4"/>
  <c r="A62" i="4"/>
  <c r="K61" i="4"/>
  <c r="J61" i="4"/>
  <c r="I61" i="4"/>
  <c r="H61" i="4"/>
  <c r="F61" i="4"/>
  <c r="D61" i="4"/>
  <c r="B61" i="4"/>
  <c r="A61" i="4"/>
  <c r="K60" i="4"/>
  <c r="J60" i="4"/>
  <c r="I60" i="4"/>
  <c r="H60" i="4"/>
  <c r="F60" i="4"/>
  <c r="D60" i="4"/>
  <c r="B60" i="4"/>
  <c r="A60" i="4"/>
  <c r="K59" i="4"/>
  <c r="J59" i="4"/>
  <c r="I59" i="4"/>
  <c r="H59" i="4"/>
  <c r="F59" i="4"/>
  <c r="D59" i="4"/>
  <c r="B59" i="4"/>
  <c r="A59" i="4"/>
  <c r="K58" i="4"/>
  <c r="J58" i="4"/>
  <c r="I58" i="4"/>
  <c r="H58" i="4"/>
  <c r="G58" i="4"/>
  <c r="F58" i="4"/>
  <c r="E58" i="4"/>
  <c r="D58" i="4"/>
  <c r="B58" i="4"/>
  <c r="A58" i="4"/>
  <c r="K57" i="4"/>
  <c r="J57" i="4"/>
  <c r="I57" i="4"/>
  <c r="H57" i="4"/>
  <c r="F57" i="4"/>
  <c r="E57" i="4"/>
  <c r="D57" i="4"/>
  <c r="B57" i="4"/>
  <c r="A57" i="4"/>
  <c r="K56" i="4"/>
  <c r="J56" i="4"/>
  <c r="I56" i="4"/>
  <c r="H56" i="4"/>
  <c r="F56" i="4"/>
  <c r="D56" i="4"/>
  <c r="B56" i="4"/>
  <c r="A56" i="4"/>
  <c r="K55" i="4"/>
  <c r="J55" i="4"/>
  <c r="I55" i="4"/>
  <c r="H55" i="4"/>
  <c r="G55" i="4"/>
  <c r="F55" i="4"/>
  <c r="D55" i="4"/>
  <c r="B55" i="4"/>
  <c r="A55" i="4"/>
  <c r="K54" i="4"/>
  <c r="J54" i="4"/>
  <c r="I54" i="4"/>
  <c r="H54" i="4"/>
  <c r="F54" i="4"/>
  <c r="E54" i="4"/>
  <c r="D54" i="4"/>
  <c r="B54" i="4"/>
  <c r="A54" i="4"/>
  <c r="K53" i="4"/>
  <c r="J53" i="4"/>
  <c r="I53" i="4"/>
  <c r="H53" i="4"/>
  <c r="F53" i="4"/>
  <c r="D53" i="4"/>
  <c r="B53" i="4"/>
  <c r="A53" i="4"/>
  <c r="K52" i="4"/>
  <c r="J52" i="4"/>
  <c r="I52" i="4"/>
  <c r="H52" i="4"/>
  <c r="F52" i="4"/>
  <c r="E52" i="4"/>
  <c r="D52" i="4"/>
  <c r="B52" i="4"/>
  <c r="A52" i="4"/>
  <c r="K51" i="4"/>
  <c r="J51" i="4"/>
  <c r="I51" i="4"/>
  <c r="H51" i="4"/>
  <c r="G51" i="4"/>
  <c r="F51" i="4"/>
  <c r="E51" i="4"/>
  <c r="D51" i="4"/>
  <c r="B51" i="4"/>
  <c r="A51" i="4"/>
  <c r="K50" i="4"/>
  <c r="J50" i="4"/>
  <c r="I50" i="4"/>
  <c r="H50" i="4"/>
  <c r="G50" i="4"/>
  <c r="F50" i="4"/>
  <c r="E50" i="4"/>
  <c r="D50" i="4"/>
  <c r="B50" i="4"/>
  <c r="A50" i="4"/>
  <c r="K49" i="4"/>
  <c r="J49" i="4"/>
  <c r="I49" i="4"/>
  <c r="H49" i="4"/>
  <c r="G49" i="4"/>
  <c r="F49" i="4"/>
  <c r="E49" i="4"/>
  <c r="D49" i="4"/>
  <c r="B49" i="4"/>
  <c r="A49" i="4"/>
  <c r="J47" i="4"/>
  <c r="H47" i="4"/>
  <c r="F47" i="4"/>
  <c r="D47" i="4"/>
  <c r="B47" i="4"/>
  <c r="J46" i="4"/>
  <c r="B166" i="4" s="1"/>
  <c r="H46" i="4"/>
  <c r="B143" i="4" s="1"/>
  <c r="F46" i="4"/>
  <c r="B120" i="4" s="1"/>
  <c r="D46" i="4"/>
  <c r="B102" i="4" s="1"/>
  <c r="B46" i="4"/>
  <c r="B80" i="4" s="1"/>
  <c r="I42" i="4"/>
  <c r="H42" i="4"/>
  <c r="F42" i="4"/>
  <c r="E42" i="4"/>
  <c r="D42" i="4"/>
  <c r="C42" i="4"/>
  <c r="B42" i="4"/>
  <c r="J41" i="4"/>
  <c r="L41" i="4" s="1"/>
  <c r="Q41" i="4" s="1"/>
  <c r="J40" i="4"/>
  <c r="L40" i="4" s="1"/>
  <c r="J39" i="4"/>
  <c r="L39" i="4" s="1"/>
  <c r="J38" i="4"/>
  <c r="L38" i="4" s="1"/>
  <c r="J37" i="4"/>
  <c r="L37" i="4" s="1"/>
  <c r="J36" i="4"/>
  <c r="N36" i="4" s="1"/>
  <c r="J35" i="4"/>
  <c r="N35" i="4" s="1"/>
  <c r="J34" i="4"/>
  <c r="N34" i="4" s="1"/>
  <c r="G68" i="4" s="1"/>
  <c r="J33" i="4"/>
  <c r="M33" i="4" s="1"/>
  <c r="J32" i="4"/>
  <c r="N32" i="4" s="1"/>
  <c r="G66" i="4" s="1"/>
  <c r="J31" i="4"/>
  <c r="M31" i="4" s="1"/>
  <c r="J30" i="4"/>
  <c r="N30" i="4" s="1"/>
  <c r="G64" i="4" s="1"/>
  <c r="J29" i="4"/>
  <c r="M29" i="4" s="1"/>
  <c r="J28" i="4"/>
  <c r="N28" i="4" s="1"/>
  <c r="G62" i="4" s="1"/>
  <c r="J27" i="4"/>
  <c r="N27" i="4" s="1"/>
  <c r="G61" i="4" s="1"/>
  <c r="J26" i="4"/>
  <c r="N26" i="4" s="1"/>
  <c r="G60" i="4" s="1"/>
  <c r="J25" i="4"/>
  <c r="L25" i="4" s="1"/>
  <c r="J24" i="4"/>
  <c r="L24" i="4" s="1"/>
  <c r="J23" i="4"/>
  <c r="N23" i="4" s="1"/>
  <c r="G57" i="4" s="1"/>
  <c r="J22" i="4"/>
  <c r="N22" i="4" s="1"/>
  <c r="G56" i="4" s="1"/>
  <c r="J21" i="4"/>
  <c r="L21" i="4" s="1"/>
  <c r="J20" i="4"/>
  <c r="N20" i="4" s="1"/>
  <c r="G54" i="4" s="1"/>
  <c r="J19" i="4"/>
  <c r="M19" i="4" s="1"/>
  <c r="J18" i="4"/>
  <c r="N18" i="4" s="1"/>
  <c r="J17" i="4"/>
  <c r="L17" i="4" s="1"/>
  <c r="J16" i="4"/>
  <c r="L16" i="4" s="1"/>
  <c r="J15" i="4"/>
  <c r="P14" i="4"/>
  <c r="O14" i="4"/>
  <c r="N14" i="4"/>
  <c r="M14" i="4"/>
  <c r="L14" i="4"/>
  <c r="M21" i="4" l="1"/>
  <c r="E55" i="4" s="1"/>
  <c r="M34" i="4"/>
  <c r="E68" i="4" s="1"/>
  <c r="H76" i="4"/>
  <c r="M30" i="4"/>
  <c r="Q30" i="4" s="1"/>
  <c r="I76" i="4"/>
  <c r="J76" i="4"/>
  <c r="D76" i="4"/>
  <c r="L22" i="4"/>
  <c r="C56" i="4" s="1"/>
  <c r="L23" i="4"/>
  <c r="C57" i="4" s="1"/>
  <c r="M22" i="4"/>
  <c r="E56" i="4" s="1"/>
  <c r="M32" i="4"/>
  <c r="E66" i="4" s="1"/>
  <c r="N37" i="4"/>
  <c r="G71" i="4" s="1"/>
  <c r="B76" i="4"/>
  <c r="K76" i="4"/>
  <c r="L20" i="4"/>
  <c r="Q20" i="4" s="1"/>
  <c r="J42" i="4"/>
  <c r="F76" i="4"/>
  <c r="M25" i="4"/>
  <c r="E59" i="4" s="1"/>
  <c r="N19" i="4"/>
  <c r="G53" i="4" s="1"/>
  <c r="N25" i="4"/>
  <c r="G59" i="4" s="1"/>
  <c r="M37" i="4"/>
  <c r="E71" i="4" s="1"/>
  <c r="E53" i="4"/>
  <c r="C71" i="4"/>
  <c r="E67" i="4"/>
  <c r="C73" i="4"/>
  <c r="Q39" i="4"/>
  <c r="E65" i="4"/>
  <c r="Q16" i="4"/>
  <c r="C50" i="4"/>
  <c r="C55" i="4"/>
  <c r="E63" i="4"/>
  <c r="Q29" i="4"/>
  <c r="Q40" i="4"/>
  <c r="C74" i="4"/>
  <c r="Q38" i="4"/>
  <c r="C72" i="4"/>
  <c r="C51" i="4"/>
  <c r="Q17" i="4"/>
  <c r="Q24" i="4"/>
  <c r="C58" i="4"/>
  <c r="G69" i="4"/>
  <c r="Q35" i="4"/>
  <c r="G52" i="4"/>
  <c r="C59" i="4"/>
  <c r="Q36" i="4"/>
  <c r="G70" i="4"/>
  <c r="L15" i="4"/>
  <c r="L27" i="4"/>
  <c r="L18" i="4"/>
  <c r="M27" i="4"/>
  <c r="E61" i="4" s="1"/>
  <c r="N31" i="4"/>
  <c r="G65" i="4" s="1"/>
  <c r="N33" i="4"/>
  <c r="G67" i="4" s="1"/>
  <c r="L26" i="4"/>
  <c r="M26" i="4"/>
  <c r="E60" i="4" s="1"/>
  <c r="C75" i="4"/>
  <c r="L19" i="4"/>
  <c r="M28" i="4"/>
  <c r="B103" i="3"/>
  <c r="B80" i="3"/>
  <c r="B57" i="3"/>
  <c r="B29" i="3"/>
  <c r="B2" i="3"/>
  <c r="B124" i="3"/>
  <c r="C123" i="3"/>
  <c r="C122" i="3"/>
  <c r="C121" i="3"/>
  <c r="C120" i="3"/>
  <c r="C119" i="3"/>
  <c r="C118" i="3"/>
  <c r="C117" i="3"/>
  <c r="C116" i="3"/>
  <c r="C115" i="3"/>
  <c r="C114" i="3"/>
  <c r="C113" i="3"/>
  <c r="C112" i="3"/>
  <c r="C111" i="3"/>
  <c r="C110" i="3"/>
  <c r="C109" i="3"/>
  <c r="C108" i="3"/>
  <c r="B101" i="3"/>
  <c r="C100" i="3"/>
  <c r="C99" i="3"/>
  <c r="C98" i="3"/>
  <c r="C97" i="3"/>
  <c r="C96" i="3"/>
  <c r="C95" i="3"/>
  <c r="C94" i="3"/>
  <c r="C93" i="3"/>
  <c r="C92" i="3"/>
  <c r="C91" i="3"/>
  <c r="C90" i="3"/>
  <c r="C89" i="3"/>
  <c r="C88" i="3"/>
  <c r="C87" i="3"/>
  <c r="C86" i="3"/>
  <c r="C85" i="3"/>
  <c r="B78" i="3"/>
  <c r="B55" i="3"/>
  <c r="B27" i="3"/>
  <c r="Q34" i="4" l="1"/>
  <c r="Q21" i="4"/>
  <c r="Q32" i="4"/>
  <c r="C54" i="4"/>
  <c r="Q33" i="4"/>
  <c r="G76" i="4"/>
  <c r="B121" i="4" s="1"/>
  <c r="C136" i="4" s="1"/>
  <c r="B144" i="4"/>
  <c r="B145" i="4" s="1"/>
  <c r="E64" i="4"/>
  <c r="Q37" i="4"/>
  <c r="B167" i="4"/>
  <c r="C173" i="4" s="1"/>
  <c r="Q22" i="4"/>
  <c r="Q25" i="4"/>
  <c r="Q23" i="4"/>
  <c r="Q19" i="4"/>
  <c r="C53" i="4"/>
  <c r="N42" i="4"/>
  <c r="Q27" i="4"/>
  <c r="C61" i="4"/>
  <c r="Q26" i="4"/>
  <c r="C60" i="4"/>
  <c r="C49" i="4"/>
  <c r="L42" i="4"/>
  <c r="Q15" i="4"/>
  <c r="Q31" i="4"/>
  <c r="M42" i="4"/>
  <c r="C52" i="4"/>
  <c r="Q18" i="4"/>
  <c r="E62" i="4"/>
  <c r="Q28" i="4"/>
  <c r="P15" i="1"/>
  <c r="O15" i="1"/>
  <c r="N15" i="1"/>
  <c r="M15" i="1"/>
  <c r="L15" i="1"/>
  <c r="K51" i="1"/>
  <c r="K52" i="1"/>
  <c r="K53" i="1"/>
  <c r="K54" i="1"/>
  <c r="K55" i="1"/>
  <c r="K56" i="1"/>
  <c r="K57" i="1"/>
  <c r="K58" i="1"/>
  <c r="K59" i="1"/>
  <c r="K60" i="1"/>
  <c r="K61" i="1"/>
  <c r="K62" i="1"/>
  <c r="K63" i="1"/>
  <c r="K64" i="1"/>
  <c r="K65" i="1"/>
  <c r="K66" i="1"/>
  <c r="K67" i="1"/>
  <c r="K68" i="1"/>
  <c r="K69" i="1"/>
  <c r="K70" i="1"/>
  <c r="K71" i="1"/>
  <c r="K72" i="1"/>
  <c r="K73" i="1"/>
  <c r="K74" i="1"/>
  <c r="K75" i="1"/>
  <c r="K76" i="1"/>
  <c r="I51" i="1"/>
  <c r="I52" i="1"/>
  <c r="I53" i="1"/>
  <c r="I54" i="1"/>
  <c r="I55" i="1"/>
  <c r="I56" i="1"/>
  <c r="I57" i="1"/>
  <c r="I58" i="1"/>
  <c r="I59" i="1"/>
  <c r="I60" i="1"/>
  <c r="I61" i="1"/>
  <c r="I62" i="1"/>
  <c r="I63" i="1"/>
  <c r="I64" i="1"/>
  <c r="I65" i="1"/>
  <c r="I66" i="1"/>
  <c r="I67" i="1"/>
  <c r="I68" i="1"/>
  <c r="I69" i="1"/>
  <c r="I70" i="1"/>
  <c r="I71" i="1"/>
  <c r="I72" i="1"/>
  <c r="I73" i="1"/>
  <c r="I74" i="1"/>
  <c r="I75" i="1"/>
  <c r="I76" i="1"/>
  <c r="G51" i="1"/>
  <c r="G52" i="1"/>
  <c r="G53" i="1"/>
  <c r="G54" i="1"/>
  <c r="G55" i="1"/>
  <c r="G56" i="1"/>
  <c r="G57" i="1"/>
  <c r="G58" i="1"/>
  <c r="G59" i="1"/>
  <c r="G60" i="1"/>
  <c r="G61" i="1"/>
  <c r="G62" i="1"/>
  <c r="G63" i="1"/>
  <c r="G64" i="1"/>
  <c r="G65" i="1"/>
  <c r="G66" i="1"/>
  <c r="G67" i="1"/>
  <c r="G68" i="1"/>
  <c r="G69" i="1"/>
  <c r="G70" i="1"/>
  <c r="G71" i="1"/>
  <c r="G72" i="1"/>
  <c r="G73" i="1"/>
  <c r="G74" i="1"/>
  <c r="G75" i="1"/>
  <c r="G76" i="1"/>
  <c r="E52" i="1"/>
  <c r="E53" i="1"/>
  <c r="E55" i="1"/>
  <c r="E56" i="1"/>
  <c r="E57" i="1"/>
  <c r="E58" i="1"/>
  <c r="E59" i="1"/>
  <c r="E62" i="1"/>
  <c r="E63" i="1"/>
  <c r="E64" i="1"/>
  <c r="E65" i="1"/>
  <c r="E66" i="1"/>
  <c r="E67" i="1"/>
  <c r="E68" i="1"/>
  <c r="E69" i="1"/>
  <c r="E70" i="1"/>
  <c r="E71" i="1"/>
  <c r="E72" i="1"/>
  <c r="E73" i="1"/>
  <c r="E74" i="1"/>
  <c r="E75" i="1"/>
  <c r="E76" i="1"/>
  <c r="C52" i="1"/>
  <c r="C53" i="1"/>
  <c r="C55" i="1"/>
  <c r="C56" i="1"/>
  <c r="C57" i="1"/>
  <c r="C58" i="1"/>
  <c r="C59" i="1"/>
  <c r="C62" i="1"/>
  <c r="C63" i="1"/>
  <c r="C64" i="1"/>
  <c r="C65" i="1"/>
  <c r="C66" i="1"/>
  <c r="C67" i="1"/>
  <c r="C68" i="1"/>
  <c r="C69" i="1"/>
  <c r="C70" i="1"/>
  <c r="C71" i="1"/>
  <c r="C72" i="1"/>
  <c r="C73" i="1"/>
  <c r="C74" i="1"/>
  <c r="C75" i="1"/>
  <c r="C76" i="1"/>
  <c r="K50" i="1"/>
  <c r="I50" i="1"/>
  <c r="G50" i="1"/>
  <c r="E50" i="1"/>
  <c r="C50" i="1"/>
  <c r="B43" i="1"/>
  <c r="C43" i="1"/>
  <c r="D43" i="1"/>
  <c r="E43" i="1"/>
  <c r="F43" i="1"/>
  <c r="J16" i="1"/>
  <c r="I43" i="1"/>
  <c r="Q16" i="1"/>
  <c r="O43" i="1"/>
  <c r="P43" i="1"/>
  <c r="H43" i="1"/>
  <c r="J17" i="1"/>
  <c r="J18" i="1"/>
  <c r="J19" i="1"/>
  <c r="Q18" i="1"/>
  <c r="J20" i="1"/>
  <c r="Q19" i="1"/>
  <c r="J21" i="1"/>
  <c r="J22" i="1"/>
  <c r="Q21" i="1"/>
  <c r="J23" i="1"/>
  <c r="Q22" i="1"/>
  <c r="J24" i="1"/>
  <c r="Q23" i="1"/>
  <c r="J25" i="1"/>
  <c r="Q24" i="1"/>
  <c r="J26" i="1"/>
  <c r="Q25" i="1"/>
  <c r="J27" i="1"/>
  <c r="J28" i="1"/>
  <c r="J29" i="1"/>
  <c r="Q28" i="1"/>
  <c r="J30" i="1"/>
  <c r="Q29" i="1"/>
  <c r="J31" i="1"/>
  <c r="Q30" i="1"/>
  <c r="J32" i="1"/>
  <c r="Q31" i="1"/>
  <c r="J33" i="1"/>
  <c r="Q32" i="1"/>
  <c r="J34" i="1"/>
  <c r="Q33" i="1"/>
  <c r="J35" i="1"/>
  <c r="Q34" i="1"/>
  <c r="J36" i="1"/>
  <c r="Q35" i="1"/>
  <c r="J37" i="1"/>
  <c r="Q36" i="1"/>
  <c r="J38" i="1"/>
  <c r="Q37" i="1"/>
  <c r="J39" i="1"/>
  <c r="Q38" i="1"/>
  <c r="J40" i="1"/>
  <c r="Q39" i="1"/>
  <c r="J41" i="1"/>
  <c r="Q40" i="1"/>
  <c r="J42" i="1"/>
  <c r="Q41" i="1"/>
  <c r="Q42" i="1"/>
  <c r="N43" i="1"/>
  <c r="J33" i="2"/>
  <c r="J34" i="2"/>
  <c r="E69" i="2"/>
  <c r="E70" i="2"/>
  <c r="J37" i="2"/>
  <c r="E71" i="2" s="1"/>
  <c r="E72" i="2"/>
  <c r="E73" i="2"/>
  <c r="E74" i="2"/>
  <c r="E75" i="2"/>
  <c r="J35" i="2"/>
  <c r="G69" i="2"/>
  <c r="J36" i="2"/>
  <c r="G72" i="2"/>
  <c r="G73" i="2"/>
  <c r="G74" i="2"/>
  <c r="G75" i="2"/>
  <c r="K50" i="2"/>
  <c r="K51" i="2"/>
  <c r="K52" i="2"/>
  <c r="K53" i="2"/>
  <c r="K54" i="2"/>
  <c r="K55" i="2"/>
  <c r="K56" i="2"/>
  <c r="K57" i="2"/>
  <c r="K58" i="2"/>
  <c r="K59" i="2"/>
  <c r="K60" i="2"/>
  <c r="K61" i="2"/>
  <c r="K62" i="2"/>
  <c r="K63" i="2"/>
  <c r="K64" i="2"/>
  <c r="K65" i="2"/>
  <c r="K66" i="2"/>
  <c r="K67" i="2"/>
  <c r="K68" i="2"/>
  <c r="K69" i="2"/>
  <c r="K70" i="2"/>
  <c r="K71" i="2"/>
  <c r="K72" i="2"/>
  <c r="K73" i="2"/>
  <c r="K74" i="2"/>
  <c r="K75" i="2"/>
  <c r="I50" i="2"/>
  <c r="I51" i="2"/>
  <c r="I52" i="2"/>
  <c r="I53" i="2"/>
  <c r="I54" i="2"/>
  <c r="I55" i="2"/>
  <c r="I56" i="2"/>
  <c r="I57" i="2"/>
  <c r="I58" i="2"/>
  <c r="I59" i="2"/>
  <c r="I60" i="2"/>
  <c r="I61" i="2"/>
  <c r="I62" i="2"/>
  <c r="I63" i="2"/>
  <c r="I64" i="2"/>
  <c r="I65" i="2"/>
  <c r="I66" i="2"/>
  <c r="I67" i="2"/>
  <c r="I68" i="2"/>
  <c r="I69" i="2"/>
  <c r="I70" i="2"/>
  <c r="I71" i="2"/>
  <c r="I72" i="2"/>
  <c r="I73" i="2"/>
  <c r="I74" i="2"/>
  <c r="I75" i="2"/>
  <c r="K49" i="2"/>
  <c r="I49" i="2"/>
  <c r="H42" i="2"/>
  <c r="I42" i="2"/>
  <c r="J15" i="2"/>
  <c r="J16" i="2"/>
  <c r="J17" i="2"/>
  <c r="J18" i="2"/>
  <c r="J19" i="2"/>
  <c r="J20" i="2"/>
  <c r="J21" i="2"/>
  <c r="J22" i="2"/>
  <c r="J23" i="2"/>
  <c r="J24" i="2"/>
  <c r="J25" i="2"/>
  <c r="J26" i="2"/>
  <c r="J27" i="2"/>
  <c r="E61" i="2"/>
  <c r="J28" i="2"/>
  <c r="G62" i="2"/>
  <c r="J29" i="2"/>
  <c r="E63" i="2" s="1"/>
  <c r="J30" i="2"/>
  <c r="J31" i="2"/>
  <c r="G65" i="2"/>
  <c r="J32" i="2"/>
  <c r="G67" i="2"/>
  <c r="Q35" i="2"/>
  <c r="J38" i="2"/>
  <c r="J39" i="2"/>
  <c r="J40" i="2"/>
  <c r="C74" i="2" s="1"/>
  <c r="J41" i="2"/>
  <c r="Q41" i="2"/>
  <c r="P14" i="2"/>
  <c r="O14" i="2"/>
  <c r="E42" i="2"/>
  <c r="F42" i="2"/>
  <c r="B42" i="2"/>
  <c r="C42" i="2"/>
  <c r="D42" i="2"/>
  <c r="G50" i="2"/>
  <c r="G51" i="2"/>
  <c r="G63" i="2"/>
  <c r="G49" i="2"/>
  <c r="E66" i="2"/>
  <c r="C62" i="2"/>
  <c r="C63" i="2"/>
  <c r="C64" i="2"/>
  <c r="C65" i="2"/>
  <c r="C66" i="2"/>
  <c r="C67" i="2"/>
  <c r="C68" i="2"/>
  <c r="C69" i="2"/>
  <c r="C70" i="2"/>
  <c r="N14" i="2"/>
  <c r="M14" i="2"/>
  <c r="L14" i="2"/>
  <c r="J48" i="1"/>
  <c r="H48" i="1"/>
  <c r="F48" i="1"/>
  <c r="D48" i="1"/>
  <c r="B48" i="1"/>
  <c r="J47" i="2"/>
  <c r="H47" i="2"/>
  <c r="F47" i="2"/>
  <c r="D47" i="2"/>
  <c r="B47" i="2"/>
  <c r="B187" i="2"/>
  <c r="J46" i="2"/>
  <c r="B166" i="2" s="1"/>
  <c r="B164" i="2"/>
  <c r="H46" i="2"/>
  <c r="B143" i="2" s="1"/>
  <c r="B141" i="2"/>
  <c r="F52" i="2"/>
  <c r="F53" i="2"/>
  <c r="F54" i="2"/>
  <c r="F56" i="2"/>
  <c r="F57" i="2"/>
  <c r="F59" i="2"/>
  <c r="F60" i="2"/>
  <c r="F61" i="2"/>
  <c r="F62" i="2"/>
  <c r="F64" i="2"/>
  <c r="F65" i="2"/>
  <c r="F66" i="2"/>
  <c r="F67" i="2"/>
  <c r="F68" i="2"/>
  <c r="F69" i="2"/>
  <c r="F70" i="2"/>
  <c r="F71" i="2"/>
  <c r="F50" i="2"/>
  <c r="F51" i="2"/>
  <c r="F55" i="2"/>
  <c r="F58" i="2"/>
  <c r="F63" i="2"/>
  <c r="F72" i="2"/>
  <c r="F73" i="2"/>
  <c r="F74" i="2"/>
  <c r="F75" i="2"/>
  <c r="F49" i="2"/>
  <c r="B118" i="2"/>
  <c r="B100" i="2"/>
  <c r="B49" i="2"/>
  <c r="B50" i="2"/>
  <c r="B51" i="2"/>
  <c r="B52" i="2"/>
  <c r="B53" i="2"/>
  <c r="B54" i="2"/>
  <c r="B55" i="2"/>
  <c r="B56" i="2"/>
  <c r="B57" i="2"/>
  <c r="B58" i="2"/>
  <c r="B59" i="2"/>
  <c r="B60" i="2"/>
  <c r="B61" i="2"/>
  <c r="B62" i="2"/>
  <c r="B69" i="2"/>
  <c r="B70" i="2"/>
  <c r="B71" i="2"/>
  <c r="B63" i="2"/>
  <c r="B64" i="2"/>
  <c r="B65" i="2"/>
  <c r="B66" i="2"/>
  <c r="B67" i="2"/>
  <c r="B68" i="2"/>
  <c r="B72" i="2"/>
  <c r="B73" i="2"/>
  <c r="B74" i="2"/>
  <c r="B75" i="2"/>
  <c r="B46" i="2"/>
  <c r="B80" i="2" s="1"/>
  <c r="D53" i="2"/>
  <c r="D55" i="2"/>
  <c r="D56" i="2"/>
  <c r="D59" i="2"/>
  <c r="D60" i="2"/>
  <c r="D61" i="2"/>
  <c r="D62" i="2"/>
  <c r="D63" i="2"/>
  <c r="D64" i="2"/>
  <c r="D65" i="2"/>
  <c r="D66" i="2"/>
  <c r="D67" i="2"/>
  <c r="D68" i="2"/>
  <c r="D69" i="2"/>
  <c r="D70" i="2"/>
  <c r="D71" i="2"/>
  <c r="D50" i="2"/>
  <c r="D51" i="2"/>
  <c r="D52" i="2"/>
  <c r="D54" i="2"/>
  <c r="D57" i="2"/>
  <c r="D58" i="2"/>
  <c r="D72" i="2"/>
  <c r="D73" i="2"/>
  <c r="D74" i="2"/>
  <c r="D75" i="2"/>
  <c r="D49" i="2"/>
  <c r="J75" i="2"/>
  <c r="H75" i="2"/>
  <c r="A75" i="2"/>
  <c r="J74" i="2"/>
  <c r="H74" i="2"/>
  <c r="A74" i="2"/>
  <c r="J73" i="2"/>
  <c r="H73" i="2"/>
  <c r="A73" i="2"/>
  <c r="J72" i="2"/>
  <c r="H72" i="2"/>
  <c r="A72" i="2"/>
  <c r="J71" i="2"/>
  <c r="H71" i="2"/>
  <c r="A71" i="2"/>
  <c r="J70" i="2"/>
  <c r="H70" i="2"/>
  <c r="A70" i="2"/>
  <c r="J69" i="2"/>
  <c r="H69" i="2"/>
  <c r="A69" i="2"/>
  <c r="J68" i="2"/>
  <c r="H68" i="2"/>
  <c r="A68" i="2"/>
  <c r="J67" i="2"/>
  <c r="H67" i="2"/>
  <c r="A67" i="2"/>
  <c r="J66" i="2"/>
  <c r="H66" i="2"/>
  <c r="A66" i="2"/>
  <c r="J65" i="2"/>
  <c r="H65" i="2"/>
  <c r="A65" i="2"/>
  <c r="J64" i="2"/>
  <c r="H64" i="2"/>
  <c r="A64" i="2"/>
  <c r="J63" i="2"/>
  <c r="H63" i="2"/>
  <c r="A63" i="2"/>
  <c r="J62" i="2"/>
  <c r="H62" i="2"/>
  <c r="A62" i="2"/>
  <c r="J61" i="2"/>
  <c r="H61" i="2"/>
  <c r="A61" i="2"/>
  <c r="J60" i="2"/>
  <c r="H60" i="2"/>
  <c r="A60" i="2"/>
  <c r="J59" i="2"/>
  <c r="H59" i="2"/>
  <c r="A59" i="2"/>
  <c r="J58" i="2"/>
  <c r="H58" i="2"/>
  <c r="A58" i="2"/>
  <c r="J57" i="2"/>
  <c r="H57" i="2"/>
  <c r="A57" i="2"/>
  <c r="J56" i="2"/>
  <c r="H56" i="2"/>
  <c r="A56" i="2"/>
  <c r="J55" i="2"/>
  <c r="H55" i="2"/>
  <c r="A55" i="2"/>
  <c r="J54" i="2"/>
  <c r="H54" i="2"/>
  <c r="A54" i="2"/>
  <c r="J53" i="2"/>
  <c r="H53" i="2"/>
  <c r="A53" i="2"/>
  <c r="J52" i="2"/>
  <c r="H52" i="2"/>
  <c r="A52" i="2"/>
  <c r="J51" i="2"/>
  <c r="H51" i="2"/>
  <c r="A51" i="2"/>
  <c r="J50" i="2"/>
  <c r="H50" i="2"/>
  <c r="A50" i="2"/>
  <c r="J49" i="2"/>
  <c r="H49" i="2"/>
  <c r="A49" i="2"/>
  <c r="F46" i="2"/>
  <c r="B120" i="2" s="1"/>
  <c r="D46" i="2"/>
  <c r="B102" i="2" s="1"/>
  <c r="J51" i="1"/>
  <c r="J52" i="1"/>
  <c r="J53" i="1"/>
  <c r="J54" i="1"/>
  <c r="J55" i="1"/>
  <c r="J56" i="1"/>
  <c r="J57" i="1"/>
  <c r="J58" i="1"/>
  <c r="J59" i="1"/>
  <c r="J60" i="1"/>
  <c r="J61" i="1"/>
  <c r="J62" i="1"/>
  <c r="J63" i="1"/>
  <c r="J64" i="1"/>
  <c r="J65" i="1"/>
  <c r="J66" i="1"/>
  <c r="J67" i="1"/>
  <c r="J68" i="1"/>
  <c r="J69" i="1"/>
  <c r="J70" i="1"/>
  <c r="J71" i="1"/>
  <c r="J72" i="1"/>
  <c r="J73" i="1"/>
  <c r="J74" i="1"/>
  <c r="J75" i="1"/>
  <c r="J76" i="1"/>
  <c r="J50" i="1"/>
  <c r="A51" i="1"/>
  <c r="A52" i="1"/>
  <c r="A53" i="1"/>
  <c r="A54" i="1"/>
  <c r="A55" i="1"/>
  <c r="A56" i="1"/>
  <c r="A57" i="1"/>
  <c r="A58" i="1"/>
  <c r="A59" i="1"/>
  <c r="A60" i="1"/>
  <c r="A61" i="1"/>
  <c r="A62" i="1"/>
  <c r="A63" i="1"/>
  <c r="A64" i="1"/>
  <c r="A65" i="1"/>
  <c r="A66" i="1"/>
  <c r="A67" i="1"/>
  <c r="A68" i="1"/>
  <c r="A69" i="1"/>
  <c r="A70" i="1"/>
  <c r="A71" i="1"/>
  <c r="A72" i="1"/>
  <c r="A73" i="1"/>
  <c r="A74" i="1"/>
  <c r="A75" i="1"/>
  <c r="A76" i="1"/>
  <c r="H51" i="1"/>
  <c r="H52" i="1"/>
  <c r="H53" i="1"/>
  <c r="H54" i="1"/>
  <c r="H55" i="1"/>
  <c r="H56" i="1"/>
  <c r="H57" i="1"/>
  <c r="H58" i="1"/>
  <c r="H59" i="1"/>
  <c r="H60" i="1"/>
  <c r="H61" i="1"/>
  <c r="H62" i="1"/>
  <c r="H63" i="1"/>
  <c r="H64" i="1"/>
  <c r="H65" i="1"/>
  <c r="H66" i="1"/>
  <c r="H67" i="1"/>
  <c r="H68" i="1"/>
  <c r="H69" i="1"/>
  <c r="H70" i="1"/>
  <c r="H71" i="1"/>
  <c r="H72" i="1"/>
  <c r="H73" i="1"/>
  <c r="H74" i="1"/>
  <c r="H75" i="1"/>
  <c r="H76" i="1"/>
  <c r="F51" i="1"/>
  <c r="F52" i="1"/>
  <c r="F53" i="1"/>
  <c r="F54" i="1"/>
  <c r="F55" i="1"/>
  <c r="F56" i="1"/>
  <c r="F57" i="1"/>
  <c r="F58" i="1"/>
  <c r="F59" i="1"/>
  <c r="F60" i="1"/>
  <c r="F61" i="1"/>
  <c r="F62" i="1"/>
  <c r="F63" i="1"/>
  <c r="F64" i="1"/>
  <c r="F65" i="1"/>
  <c r="F66" i="1"/>
  <c r="F67" i="1"/>
  <c r="F68" i="1"/>
  <c r="F69" i="1"/>
  <c r="F70" i="1"/>
  <c r="F71" i="1"/>
  <c r="F72" i="1"/>
  <c r="F73" i="1"/>
  <c r="F74" i="1"/>
  <c r="F75" i="1"/>
  <c r="F76" i="1"/>
  <c r="D51" i="1"/>
  <c r="D52" i="1"/>
  <c r="D53" i="1"/>
  <c r="D54" i="1"/>
  <c r="D55" i="1"/>
  <c r="D56" i="1"/>
  <c r="D57" i="1"/>
  <c r="D58" i="1"/>
  <c r="D59" i="1"/>
  <c r="D60" i="1"/>
  <c r="D61" i="1"/>
  <c r="D62" i="1"/>
  <c r="D63" i="1"/>
  <c r="D64" i="1"/>
  <c r="D65" i="1"/>
  <c r="D66" i="1"/>
  <c r="D67" i="1"/>
  <c r="D68" i="1"/>
  <c r="D69" i="1"/>
  <c r="D70" i="1"/>
  <c r="D71" i="1"/>
  <c r="D72" i="1"/>
  <c r="D73" i="1"/>
  <c r="D74" i="1"/>
  <c r="D75" i="1"/>
  <c r="D76" i="1"/>
  <c r="B51" i="1"/>
  <c r="B52" i="1"/>
  <c r="B53" i="1"/>
  <c r="B54" i="1"/>
  <c r="B55" i="1"/>
  <c r="B56" i="1"/>
  <c r="B57" i="1"/>
  <c r="B58" i="1"/>
  <c r="B59" i="1"/>
  <c r="B60" i="1"/>
  <c r="B61" i="1"/>
  <c r="B62" i="1"/>
  <c r="B63" i="1"/>
  <c r="B64" i="1"/>
  <c r="B65" i="1"/>
  <c r="B66" i="1"/>
  <c r="B67" i="1"/>
  <c r="B68" i="1"/>
  <c r="B69" i="1"/>
  <c r="B70" i="1"/>
  <c r="B71" i="1"/>
  <c r="B72" i="1"/>
  <c r="B73" i="1"/>
  <c r="B74" i="1"/>
  <c r="B75" i="1"/>
  <c r="B76" i="1"/>
  <c r="J47" i="1"/>
  <c r="H47" i="1"/>
  <c r="F47" i="1"/>
  <c r="D47" i="1"/>
  <c r="B47" i="1"/>
  <c r="H50" i="1"/>
  <c r="F50" i="1"/>
  <c r="D50" i="1"/>
  <c r="B50" i="1"/>
  <c r="A50" i="1"/>
  <c r="C128" i="4" l="1"/>
  <c r="C131" i="4"/>
  <c r="C152" i="4"/>
  <c r="C160" i="4"/>
  <c r="C154" i="4"/>
  <c r="C148" i="4"/>
  <c r="C147" i="4"/>
  <c r="C164" i="4" s="1"/>
  <c r="C150" i="4"/>
  <c r="C153" i="4"/>
  <c r="C155" i="4"/>
  <c r="C158" i="4"/>
  <c r="C161" i="4"/>
  <c r="C163" i="4"/>
  <c r="C157" i="4"/>
  <c r="C156" i="4"/>
  <c r="C151" i="4"/>
  <c r="C149" i="4"/>
  <c r="C162" i="4"/>
  <c r="C159" i="4"/>
  <c r="C129" i="4"/>
  <c r="C140" i="4"/>
  <c r="C137" i="4"/>
  <c r="E76" i="4"/>
  <c r="B103" i="4" s="1"/>
  <c r="C117" i="4" s="1"/>
  <c r="B122" i="4"/>
  <c r="C133" i="4"/>
  <c r="C139" i="4"/>
  <c r="C126" i="4"/>
  <c r="C134" i="4"/>
  <c r="C184" i="4"/>
  <c r="C127" i="4"/>
  <c r="C132" i="4"/>
  <c r="C124" i="4"/>
  <c r="C135" i="4"/>
  <c r="C130" i="4"/>
  <c r="C138" i="4"/>
  <c r="C125" i="4"/>
  <c r="C171" i="4"/>
  <c r="C177" i="4"/>
  <c r="C180" i="4"/>
  <c r="C179" i="4"/>
  <c r="C170" i="4"/>
  <c r="C187" i="4" s="1"/>
  <c r="B168" i="4"/>
  <c r="C174" i="4"/>
  <c r="C172" i="4"/>
  <c r="C183" i="4"/>
  <c r="C181" i="4"/>
  <c r="C175" i="4"/>
  <c r="C182" i="4"/>
  <c r="C185" i="4"/>
  <c r="C176" i="4"/>
  <c r="C186" i="4"/>
  <c r="C178" i="4"/>
  <c r="K76" i="2"/>
  <c r="M26" i="2"/>
  <c r="E60" i="2" s="1"/>
  <c r="L26" i="2"/>
  <c r="N26" i="2"/>
  <c r="G60" i="2" s="1"/>
  <c r="L17" i="2"/>
  <c r="M17" i="2"/>
  <c r="E51" i="2" s="1"/>
  <c r="I76" i="2"/>
  <c r="M21" i="2"/>
  <c r="E55" i="2" s="1"/>
  <c r="N21" i="2"/>
  <c r="G55" i="2" s="1"/>
  <c r="L21" i="2"/>
  <c r="C55" i="2" s="1"/>
  <c r="M16" i="2"/>
  <c r="E50" i="2" s="1"/>
  <c r="L16" i="2"/>
  <c r="J76" i="2"/>
  <c r="M25" i="2"/>
  <c r="E59" i="2" s="1"/>
  <c r="N25" i="2"/>
  <c r="G59" i="2" s="1"/>
  <c r="L25" i="2"/>
  <c r="N20" i="2"/>
  <c r="G54" i="2" s="1"/>
  <c r="L20" i="2"/>
  <c r="M20" i="2"/>
  <c r="E54" i="2" s="1"/>
  <c r="L15" i="2"/>
  <c r="M15" i="2"/>
  <c r="E49" i="2" s="1"/>
  <c r="H76" i="2"/>
  <c r="L24" i="2"/>
  <c r="M24" i="2"/>
  <c r="E58" i="2" s="1"/>
  <c r="N24" i="2"/>
  <c r="G58" i="2" s="1"/>
  <c r="M19" i="2"/>
  <c r="E53" i="2" s="1"/>
  <c r="N19" i="2"/>
  <c r="G53" i="2" s="1"/>
  <c r="L19" i="2"/>
  <c r="C53" i="2" s="1"/>
  <c r="L23" i="2"/>
  <c r="C57" i="2" s="1"/>
  <c r="M23" i="2"/>
  <c r="E57" i="2" s="1"/>
  <c r="N23" i="2"/>
  <c r="G57" i="2" s="1"/>
  <c r="L22" i="2"/>
  <c r="M22" i="2"/>
  <c r="E56" i="2" s="1"/>
  <c r="N22" i="2"/>
  <c r="G56" i="2" s="1"/>
  <c r="L18" i="2"/>
  <c r="C52" i="2" s="1"/>
  <c r="N18" i="2"/>
  <c r="G52" i="2" s="1"/>
  <c r="M18" i="2"/>
  <c r="E52" i="2" s="1"/>
  <c r="C73" i="2"/>
  <c r="Q39" i="2"/>
  <c r="C71" i="2"/>
  <c r="E64" i="2"/>
  <c r="G71" i="2"/>
  <c r="G68" i="2"/>
  <c r="J42" i="2"/>
  <c r="B76" i="2"/>
  <c r="F76" i="2"/>
  <c r="D76" i="2"/>
  <c r="Q42" i="4"/>
  <c r="C76" i="4"/>
  <c r="B81" i="4" s="1"/>
  <c r="G64" i="2"/>
  <c r="Q36" i="2"/>
  <c r="G70" i="2"/>
  <c r="Q32" i="2"/>
  <c r="G66" i="2"/>
  <c r="Q28" i="2"/>
  <c r="E62" i="2"/>
  <c r="E68" i="2"/>
  <c r="Q34" i="2"/>
  <c r="Q38" i="2"/>
  <c r="C72" i="2"/>
  <c r="Q31" i="2"/>
  <c r="E65" i="2"/>
  <c r="C61" i="2"/>
  <c r="Q33" i="2"/>
  <c r="E67" i="2"/>
  <c r="Q37" i="2"/>
  <c r="C75" i="2"/>
  <c r="Q29" i="2"/>
  <c r="G61" i="2"/>
  <c r="Q40" i="2"/>
  <c r="J77" i="1"/>
  <c r="E51" i="1"/>
  <c r="G77" i="1"/>
  <c r="K77" i="1"/>
  <c r="I77" i="1"/>
  <c r="E60" i="1"/>
  <c r="E61" i="1"/>
  <c r="B77" i="1"/>
  <c r="D77" i="1"/>
  <c r="H77" i="1"/>
  <c r="F77" i="1"/>
  <c r="B58" i="3" s="1"/>
  <c r="J43" i="1"/>
  <c r="C110" i="4" l="1"/>
  <c r="C106" i="4"/>
  <c r="C111" i="4"/>
  <c r="C112" i="4"/>
  <c r="C107" i="4"/>
  <c r="B104" i="4"/>
  <c r="C116" i="4"/>
  <c r="C115" i="4"/>
  <c r="C109" i="4"/>
  <c r="C108" i="4"/>
  <c r="C114" i="4"/>
  <c r="C113" i="4"/>
  <c r="C141" i="4"/>
  <c r="Q16" i="2"/>
  <c r="C50" i="2"/>
  <c r="B144" i="2"/>
  <c r="C151" i="2" s="1"/>
  <c r="Q19" i="2"/>
  <c r="B167" i="2"/>
  <c r="C186" i="2" s="1"/>
  <c r="Q15" i="2"/>
  <c r="C59" i="2"/>
  <c r="Q25" i="2"/>
  <c r="Q18" i="2"/>
  <c r="Q24" i="2"/>
  <c r="C58" i="2"/>
  <c r="C49" i="2"/>
  <c r="C51" i="2"/>
  <c r="Q17" i="2"/>
  <c r="Q26" i="2"/>
  <c r="C60" i="2"/>
  <c r="Q21" i="2"/>
  <c r="E76" i="2"/>
  <c r="B103" i="2" s="1"/>
  <c r="C117" i="2" s="1"/>
  <c r="G76" i="2"/>
  <c r="B121" i="2" s="1"/>
  <c r="B122" i="2" s="1"/>
  <c r="Q30" i="2"/>
  <c r="C96" i="4"/>
  <c r="C88" i="4"/>
  <c r="C95" i="4"/>
  <c r="C87" i="4"/>
  <c r="C94" i="4"/>
  <c r="C86" i="4"/>
  <c r="C89" i="4"/>
  <c r="C93" i="4"/>
  <c r="C85" i="4"/>
  <c r="C97" i="4"/>
  <c r="C92" i="4"/>
  <c r="C84" i="4"/>
  <c r="C99" i="4"/>
  <c r="C91" i="4"/>
  <c r="B82" i="4"/>
  <c r="C98" i="4"/>
  <c r="C90" i="4"/>
  <c r="M42" i="2"/>
  <c r="B81" i="3"/>
  <c r="Q22" i="2"/>
  <c r="C56" i="2"/>
  <c r="Q27" i="2"/>
  <c r="Q23" i="2"/>
  <c r="N42" i="2"/>
  <c r="Q20" i="2"/>
  <c r="C54" i="2"/>
  <c r="L42" i="2"/>
  <c r="B82" i="3"/>
  <c r="C84" i="3"/>
  <c r="C101" i="3" s="1"/>
  <c r="B104" i="3"/>
  <c r="C62" i="3"/>
  <c r="C66" i="3"/>
  <c r="C70" i="3"/>
  <c r="C74" i="3"/>
  <c r="C61" i="3"/>
  <c r="C78" i="3" s="1"/>
  <c r="C63" i="3"/>
  <c r="C67" i="3"/>
  <c r="C71" i="3"/>
  <c r="C75" i="3"/>
  <c r="C64" i="3"/>
  <c r="C68" i="3"/>
  <c r="C72" i="3"/>
  <c r="C76" i="3"/>
  <c r="B59" i="3"/>
  <c r="C65" i="3"/>
  <c r="C69" i="3"/>
  <c r="C73" i="3"/>
  <c r="C77" i="3"/>
  <c r="C51" i="1"/>
  <c r="Q17" i="1"/>
  <c r="Q27" i="1"/>
  <c r="C61" i="1"/>
  <c r="C60" i="1"/>
  <c r="Q26" i="1"/>
  <c r="L43" i="1"/>
  <c r="C54" i="1"/>
  <c r="Q20" i="1"/>
  <c r="E54" i="1"/>
  <c r="E77" i="1" s="1"/>
  <c r="B30" i="3" s="1"/>
  <c r="M43" i="1"/>
  <c r="C118" i="4" l="1"/>
  <c r="C147" i="2"/>
  <c r="C164" i="2" s="1"/>
  <c r="C162" i="2"/>
  <c r="C161" i="2"/>
  <c r="C163" i="2"/>
  <c r="C154" i="2"/>
  <c r="C152" i="2"/>
  <c r="C150" i="2"/>
  <c r="C155" i="2"/>
  <c r="C158" i="2"/>
  <c r="C159" i="2"/>
  <c r="C160" i="2"/>
  <c r="B145" i="2"/>
  <c r="C149" i="2"/>
  <c r="C153" i="2"/>
  <c r="C156" i="2"/>
  <c r="C148" i="2"/>
  <c r="C157" i="2"/>
  <c r="C178" i="2"/>
  <c r="C174" i="2"/>
  <c r="C184" i="2"/>
  <c r="C181" i="2"/>
  <c r="C182" i="2"/>
  <c r="C185" i="2"/>
  <c r="C180" i="2"/>
  <c r="C183" i="2"/>
  <c r="C179" i="2"/>
  <c r="C173" i="2"/>
  <c r="C171" i="2"/>
  <c r="B168" i="2"/>
  <c r="C172" i="2"/>
  <c r="C170" i="2"/>
  <c r="C187" i="2" s="1"/>
  <c r="C175" i="2"/>
  <c r="C177" i="2"/>
  <c r="C176" i="2"/>
  <c r="Q42" i="2"/>
  <c r="C76" i="2"/>
  <c r="B81" i="2" s="1"/>
  <c r="C85" i="2" s="1"/>
  <c r="C134" i="2"/>
  <c r="C126" i="2"/>
  <c r="C127" i="2"/>
  <c r="C124" i="2"/>
  <c r="C140" i="2"/>
  <c r="C139" i="2"/>
  <c r="C129" i="2"/>
  <c r="C131" i="2"/>
  <c r="C132" i="2"/>
  <c r="C137" i="2"/>
  <c r="C128" i="2"/>
  <c r="C130" i="2"/>
  <c r="C138" i="2"/>
  <c r="C135" i="2"/>
  <c r="C125" i="2"/>
  <c r="C136" i="2"/>
  <c r="C133" i="2"/>
  <c r="C112" i="2"/>
  <c r="C110" i="2"/>
  <c r="C115" i="2"/>
  <c r="C116" i="2"/>
  <c r="C109" i="2"/>
  <c r="B104" i="2"/>
  <c r="C106" i="2"/>
  <c r="C107" i="2"/>
  <c r="C114" i="2"/>
  <c r="C108" i="2"/>
  <c r="C111" i="2"/>
  <c r="C113" i="2"/>
  <c r="C100" i="4"/>
  <c r="C35" i="3"/>
  <c r="C39" i="3"/>
  <c r="C43" i="3"/>
  <c r="C47" i="3"/>
  <c r="C51" i="3"/>
  <c r="C33" i="3"/>
  <c r="C36" i="3"/>
  <c r="C40" i="3"/>
  <c r="C44" i="3"/>
  <c r="C48" i="3"/>
  <c r="C52" i="3"/>
  <c r="B31" i="3"/>
  <c r="C37" i="3"/>
  <c r="C41" i="3"/>
  <c r="C45" i="3"/>
  <c r="C49" i="3"/>
  <c r="C53" i="3"/>
  <c r="C34" i="3"/>
  <c r="C38" i="3"/>
  <c r="C42" i="3"/>
  <c r="C46" i="3"/>
  <c r="C50" i="3"/>
  <c r="C54" i="3"/>
  <c r="B105" i="3"/>
  <c r="C107" i="3"/>
  <c r="C124" i="3" s="1"/>
  <c r="C77" i="1"/>
  <c r="B3" i="3" s="1"/>
  <c r="Q43" i="1"/>
  <c r="C99" i="2" l="1"/>
  <c r="C91" i="2"/>
  <c r="C86" i="2"/>
  <c r="C96" i="2"/>
  <c r="C94" i="2"/>
  <c r="C98" i="2"/>
  <c r="C92" i="2"/>
  <c r="B82" i="2"/>
  <c r="C90" i="2"/>
  <c r="C88" i="2"/>
  <c r="C89" i="2"/>
  <c r="C93" i="2"/>
  <c r="C87" i="2"/>
  <c r="C84" i="2"/>
  <c r="C97" i="2"/>
  <c r="C95" i="2"/>
  <c r="C141" i="2"/>
  <c r="C118" i="2"/>
  <c r="C10" i="3"/>
  <c r="B4" i="3"/>
  <c r="C7" i="3"/>
  <c r="C11" i="3"/>
  <c r="C15" i="3"/>
  <c r="C19" i="3"/>
  <c r="C23" i="3"/>
  <c r="C6" i="3"/>
  <c r="C8" i="3"/>
  <c r="C12" i="3"/>
  <c r="C16" i="3"/>
  <c r="C20" i="3"/>
  <c r="C24" i="3"/>
  <c r="C9" i="3"/>
  <c r="C13" i="3"/>
  <c r="C17" i="3"/>
  <c r="C21" i="3"/>
  <c r="C25" i="3"/>
  <c r="C14" i="3"/>
  <c r="C18" i="3"/>
  <c r="C22" i="3"/>
  <c r="C26" i="3"/>
  <c r="C55" i="3"/>
  <c r="C100" i="2" l="1"/>
  <c r="C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B13" authorId="0" shapeId="0" xr:uid="{CBB0F658-C7E4-4CD6-9EAC-416DCEA9F4DD}">
      <text>
        <r>
          <rPr>
            <b/>
            <sz val="8"/>
            <color indexed="81"/>
            <rFont val="Tahoma"/>
            <family val="2"/>
          </rPr>
          <t>Minna Fernelius:</t>
        </r>
        <r>
          <rPr>
            <sz val="8"/>
            <color indexed="81"/>
            <rFont val="Tahoma"/>
            <family val="2"/>
          </rPr>
          <t xml:space="preserve">
Täytä tähän yhdeksi kilpailuksi katsottava kilpailusarja
Esim. SM- juniorit ja - seniorit</t>
        </r>
      </text>
    </comment>
    <comment ref="B14" authorId="0" shapeId="0" xr:uid="{60465FC6-A948-41BF-8B14-BEE539574448}">
      <text>
        <r>
          <rPr>
            <b/>
            <sz val="8"/>
            <color indexed="81"/>
            <rFont val="Tahoma"/>
            <family val="2"/>
          </rPr>
          <t>Minna Fernelius:</t>
        </r>
        <r>
          <rPr>
            <sz val="8"/>
            <color indexed="81"/>
            <rFont val="Tahoma"/>
            <family val="2"/>
          </rPr>
          <t xml:space="preserve">
Lisää tähän kuinka monta luistelijaa kilpailuun osallistui.
Huom!
1 yksinluistelija = 1 luistelija
1 pariluistelupari/jäätanssipari = 1 pari, ei 2 luistelijaa
1 muodostelmajoukkue = 1 joukkue, ei esim. 20 luistelijaa</t>
        </r>
      </text>
    </comment>
    <comment ref="L14" authorId="0" shapeId="0" xr:uid="{1672B8A5-273B-4DA8-9A03-8BED89CB797E}">
      <text>
        <r>
          <rPr>
            <b/>
            <sz val="8"/>
            <color indexed="81"/>
            <rFont val="Tahoma"/>
            <family val="2"/>
          </rPr>
          <t>Minna Fernelius:</t>
        </r>
        <r>
          <rPr>
            <sz val="8"/>
            <color indexed="81"/>
            <rFont val="Tahoma"/>
            <family val="2"/>
          </rPr>
          <t xml:space="preserve">
Laske matkakulut sarjoittain.
Mikäli arvioija on osallistunut useampaan sarjaan, matkakulut pitää jakaa sarjoittain
Matkakulut jaetaan esim:
YL Juniorit ja seniorit ja noviisit/debytantit = jun+sen ⅔ nov/deb ⅓ 
YL Juniorit ja seniorit loppukilp. ja junioreiden hopeafin. =  jun+sen lk ⅔ jun hf ⅓ 
YL SM-noviisit, noviisit, debytantit = SM-nov ½ nov ¼ deb ¼
YL SM-noviisit, debytantit = SM-nov ⅔ deb ⅓ 
YL SM-noviisit SM ja hopeafin. SM-nov = SM ⅔ SM-nov hf ⅓ 
ML SM-juniorit ja -seniorit ja SM-noviisit 2 lohkoa = SM-jun+sen ½ SM-nov ¼/L1 SM-nov ¼/L2
ML SM-juniorit ja -seniorit ja SM-noviisit 1 lohko = SM-jun+sen ⅔ SM-nov ⅓ 
Kun olet merkannut taulukkoon sarjoittain matkakulut, matkakulut siirtyvät automaattisesti alla olevaan taulukkoon </t>
        </r>
      </text>
    </comment>
    <comment ref="A15" authorId="0" shapeId="0" xr:uid="{C68B2DC5-34ED-4FC8-A6AD-C3C8F82C0F0C}">
      <text>
        <r>
          <rPr>
            <b/>
            <sz val="8"/>
            <color indexed="81"/>
            <rFont val="Tahoma"/>
            <family val="2"/>
          </rPr>
          <t>Minna Fernelius:</t>
        </r>
        <r>
          <rPr>
            <sz val="8"/>
            <color indexed="81"/>
            <rFont val="Tahoma"/>
            <family val="2"/>
          </rPr>
          <t xml:space="preserve">
Kirjaa arvioijien nimet tähän, nimet siirtyvät automaattisesti alla olevaan taulukkoon</t>
        </r>
      </text>
    </comment>
    <comment ref="B15" authorId="0" shapeId="0" xr:uid="{2B7D1E8B-4EB0-4BCB-BFA3-87D2FF979BEB}">
      <text>
        <r>
          <rPr>
            <b/>
            <sz val="8"/>
            <color indexed="81"/>
            <rFont val="Tahoma"/>
            <family val="2"/>
          </rPr>
          <t>Minna Fernelius:</t>
        </r>
        <r>
          <rPr>
            <sz val="8"/>
            <color indexed="81"/>
            <rFont val="Tahoma"/>
            <family val="2"/>
          </rPr>
          <t xml:space="preserve">
Lisää arivioijan palkkio sarjoittain. Palkkio suuruus siirtyy automaattisesti alla olevaan taulukkoon</t>
        </r>
      </text>
    </comment>
    <comment ref="H15" authorId="0" shapeId="0" xr:uid="{0E79A714-DA94-456A-952C-93061AE8A288}">
      <text>
        <r>
          <rPr>
            <b/>
            <sz val="8"/>
            <color indexed="81"/>
            <rFont val="Tahoma"/>
            <family val="2"/>
          </rPr>
          <t>Minna Fernelius:</t>
        </r>
        <r>
          <rPr>
            <sz val="8"/>
            <color indexed="81"/>
            <rFont val="Tahoma"/>
            <family val="2"/>
          </rPr>
          <t xml:space="preserve">
Lisää arvioijan palkkiolomakkeella oleva matkakulu yhteensä
Matkakuluun voi kuulua:
- Bussilippu
- Junalippu
- KM- korvaus
- Päivärahat
- Hotellimajoitus, mikäli arvioija on itse maksanut majoituksen
- Taksi - HUOM! STLL:n kilpailukalenterin kilpailuissa taksin käytöstä pitää saada hyväksyntä STLL:stä, Minna Ferneliukselta. Arvioija pyytää lupaa. Kutsukilpailuissa arvioija sopii taksin käytöstä suoraan seuran kanssa</t>
        </r>
      </text>
    </comment>
    <comment ref="I15" authorId="0" shapeId="0" xr:uid="{39F3CB83-7BC0-4A03-81BA-BAEEA81E435D}">
      <text>
        <r>
          <rPr>
            <b/>
            <sz val="8"/>
            <color indexed="81"/>
            <rFont val="Tahoma"/>
            <family val="2"/>
          </rPr>
          <t>Minna Fernelius:</t>
        </r>
        <r>
          <rPr>
            <sz val="8"/>
            <color indexed="81"/>
            <rFont val="Tahoma"/>
            <family val="2"/>
          </rPr>
          <t xml:space="preserve">
Lisää arvioijan seuran maksamat matkakulut kuten esim. hotellikulut</t>
        </r>
      </text>
    </comment>
    <comment ref="A47" authorId="0" shapeId="0" xr:uid="{C915AD7D-2E9E-4269-8B06-F6E1B5314EAE}">
      <text>
        <r>
          <rPr>
            <b/>
            <sz val="8"/>
            <color indexed="81"/>
            <rFont val="Tahoma"/>
            <family val="2"/>
          </rPr>
          <t>Minna Fernelius:</t>
        </r>
        <r>
          <rPr>
            <sz val="8"/>
            <color indexed="81"/>
            <rFont val="Tahoma"/>
            <family val="2"/>
          </rPr>
          <t xml:space="preserve">
Kilpailusarjan nimi siirtyy automaattisesti yllä olevasta taulukosta</t>
        </r>
      </text>
    </comment>
    <comment ref="A48" authorId="0" shapeId="0" xr:uid="{7CF4B602-E73C-4858-826E-991775A3D015}">
      <text>
        <r>
          <rPr>
            <b/>
            <sz val="8"/>
            <color indexed="81"/>
            <rFont val="Tahoma"/>
            <family val="2"/>
          </rPr>
          <t>Minna Fernelius:</t>
        </r>
        <r>
          <rPr>
            <sz val="8"/>
            <color indexed="81"/>
            <rFont val="Tahoma"/>
            <family val="2"/>
          </rPr>
          <t xml:space="preserve">
Kilpailijoiden määrä siirtyy automaattisesti yllä olevasta taulukosta</t>
        </r>
      </text>
    </comment>
    <comment ref="A49" authorId="0" shapeId="0" xr:uid="{C49289C8-DFF1-4690-9A81-B81C090C2E73}">
      <text>
        <r>
          <rPr>
            <b/>
            <sz val="8"/>
            <color indexed="81"/>
            <rFont val="Tahoma"/>
            <family val="2"/>
          </rPr>
          <t>Minna Fernelius:</t>
        </r>
        <r>
          <rPr>
            <sz val="8"/>
            <color indexed="81"/>
            <rFont val="Tahoma"/>
            <family val="2"/>
          </rPr>
          <t xml:space="preserve">
Arvioijan nimi siirtyy automaattisesti yllä olevata taulukosta
</t>
        </r>
      </text>
    </comment>
    <comment ref="B49" authorId="0" shapeId="0" xr:uid="{C80D90F9-C0FB-4141-AA91-9E6027AAF8FA}">
      <text>
        <r>
          <rPr>
            <b/>
            <sz val="8"/>
            <color indexed="81"/>
            <rFont val="Tahoma"/>
            <family val="2"/>
          </rPr>
          <t>Minna Fernelius:</t>
        </r>
        <r>
          <rPr>
            <sz val="8"/>
            <color indexed="81"/>
            <rFont val="Tahoma"/>
            <family val="2"/>
          </rPr>
          <t xml:space="preserve">
Palkkion suuruus siirtyy automaattisesti yllä olevasta taulukosta</t>
        </r>
      </text>
    </comment>
    <comment ref="C49" authorId="0" shapeId="0" xr:uid="{4522B4F2-A65F-4BB0-87D4-E4115BEF965A}">
      <text>
        <r>
          <rPr>
            <b/>
            <sz val="8"/>
            <color indexed="81"/>
            <rFont val="Tahoma"/>
            <family val="2"/>
          </rPr>
          <t>Minna Fernelius:</t>
        </r>
        <r>
          <rPr>
            <sz val="8"/>
            <color indexed="81"/>
            <rFont val="Tahoma"/>
            <family val="2"/>
          </rPr>
          <t xml:space="preserve">
Matkakulu siirtyy automaattisesti yllä olevasta MATKALASKUT SARJOITTAIN - taulukosta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B2" authorId="0" shapeId="0" xr:uid="{A0B05909-DD5D-4898-BAB2-B13D3B26B50C}">
      <text>
        <r>
          <rPr>
            <b/>
            <sz val="8"/>
            <color indexed="81"/>
            <rFont val="Tahoma"/>
            <family val="2"/>
          </rPr>
          <t>Minna Fernelius:</t>
        </r>
        <r>
          <rPr>
            <sz val="8"/>
            <color indexed="81"/>
            <rFont val="Tahoma"/>
            <family val="2"/>
          </rPr>
          <t xml:space="preserve">
Kilpailusarja täydentyy automaattisesti yllä olevasta taulukosta
</t>
        </r>
      </text>
    </comment>
    <comment ref="B3" authorId="0" shapeId="0" xr:uid="{ED216665-E955-4491-A7E5-DD89418FA268}">
      <text>
        <r>
          <rPr>
            <b/>
            <sz val="8"/>
            <color indexed="81"/>
            <rFont val="Tahoma"/>
            <family val="2"/>
          </rPr>
          <t>Minna Fernelius:</t>
        </r>
        <r>
          <rPr>
            <sz val="8"/>
            <color indexed="81"/>
            <rFont val="Tahoma"/>
            <family val="2"/>
          </rPr>
          <t xml:space="preserve">
Taulukko laskee automaattisesti sarjakohtaiset kulut yhteensä yllä olevasta taulukosta</t>
        </r>
      </text>
    </comment>
    <comment ref="B4" authorId="0" shapeId="0" xr:uid="{5C88D409-897C-4DA0-806E-DAF94A9DD547}">
      <text>
        <r>
          <rPr>
            <b/>
            <sz val="8"/>
            <color indexed="81"/>
            <rFont val="Tahoma"/>
            <family val="2"/>
          </rPr>
          <t>Minna Fernelius:</t>
        </r>
        <r>
          <rPr>
            <sz val="8"/>
            <color indexed="81"/>
            <rFont val="Tahoma"/>
            <family val="2"/>
          </rPr>
          <t xml:space="preserve">
Taulukko laskee automaattisesti kulut per osallistuja yllä olevien taulukkoon syötettyjen tietojen mukaan. Muista täyttää osallistujamäärä ensimmäiseen taulukkoon!</t>
        </r>
      </text>
    </comment>
    <comment ref="A5" authorId="0" shapeId="0" xr:uid="{C2E16A51-77CD-4441-B11B-C5ED27F579BA}">
      <text>
        <r>
          <rPr>
            <b/>
            <sz val="8"/>
            <color indexed="81"/>
            <rFont val="Tahoma"/>
            <family val="2"/>
          </rPr>
          <t>Minna Fernelius:</t>
        </r>
        <r>
          <rPr>
            <sz val="8"/>
            <color indexed="81"/>
            <rFont val="Tahoma"/>
            <family val="2"/>
          </rPr>
          <t xml:space="preserve">
Täytä kilpailuun osallistuvat seurat</t>
        </r>
      </text>
    </comment>
    <comment ref="B5" authorId="0" shapeId="0" xr:uid="{10C9DD67-4B5A-404D-A1C8-EBB3B8749508}">
      <text>
        <r>
          <rPr>
            <b/>
            <sz val="8"/>
            <color indexed="81"/>
            <rFont val="Tahoma"/>
            <family val="2"/>
          </rPr>
          <t>Minna Fernelius:</t>
        </r>
        <r>
          <rPr>
            <sz val="8"/>
            <color indexed="81"/>
            <rFont val="Tahoma"/>
            <family val="2"/>
          </rPr>
          <t xml:space="preserve">
Lisää kuinka monta luistelijaa osallistui kyseisestä seurasta</t>
        </r>
      </text>
    </comment>
    <comment ref="C5" authorId="0" shapeId="0" xr:uid="{DBA24F03-31CE-4EF3-BF9D-C2592F692754}">
      <text>
        <r>
          <rPr>
            <b/>
            <sz val="8"/>
            <color indexed="81"/>
            <rFont val="Tahoma"/>
            <family val="2"/>
          </rPr>
          <t>Minna Fernelius:</t>
        </r>
        <r>
          <rPr>
            <sz val="8"/>
            <color indexed="81"/>
            <rFont val="Tahoma"/>
            <family val="2"/>
          </rPr>
          <t xml:space="preserve">
Taulukko laskee automaattisesti kulun per seura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L13" authorId="0" shapeId="0" xr:uid="{1209FA4B-CB8F-4A4E-8128-62B33F3AE059}">
      <text>
        <r>
          <rPr>
            <b/>
            <sz val="8"/>
            <color indexed="81"/>
            <rFont val="Tahoma"/>
            <family val="2"/>
          </rPr>
          <t>Minna Fernelius:</t>
        </r>
        <r>
          <rPr>
            <sz val="8"/>
            <color indexed="81"/>
            <rFont val="Tahoma"/>
            <family val="2"/>
          </rPr>
          <t xml:space="preserve">
Tähän taulukkoon laske matkakustannukset itse sarjoittain sääntöjen mukaan.
Luvut siirtyvät automaattisesti alla olevaan laskelmaan.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Minna Fernelius</author>
  </authors>
  <commentList>
    <comment ref="L13" authorId="0" shapeId="0" xr:uid="{E5B88559-3541-4725-B280-CC4D4D8CABD8}">
      <text>
        <r>
          <rPr>
            <b/>
            <sz val="8"/>
            <color indexed="81"/>
            <rFont val="Tahoma"/>
            <family val="2"/>
          </rPr>
          <t>Minna Fernelius:</t>
        </r>
        <r>
          <rPr>
            <sz val="8"/>
            <color indexed="81"/>
            <rFont val="Tahoma"/>
            <family val="2"/>
          </rPr>
          <t xml:space="preserve">
Tähän taulukkoon laske matkakustannukset itse sarjoittain sääntöjen mukaan.
Luvut siirtyvät automaattisesti alla olevaan laskelmaan.</t>
        </r>
      </text>
    </comment>
  </commentList>
</comments>
</file>

<file path=xl/sharedStrings.xml><?xml version="1.0" encoding="utf-8"?>
<sst xmlns="http://schemas.openxmlformats.org/spreadsheetml/2006/main" count="543" uniqueCount="245">
  <si>
    <t>Arvioijien kustannukset maksulajeittain ja kilpailusarjoittain</t>
  </si>
  <si>
    <t>KILPAILUN NIMI</t>
  </si>
  <si>
    <t>JÄRJESTÄVÄ SEURA</t>
  </si>
  <si>
    <t>PVM</t>
  </si>
  <si>
    <t>PAIKKA</t>
  </si>
  <si>
    <t>Vie hiiri punaisen kolmion päälle, niin näet ohjeita täyttämiseen!</t>
  </si>
  <si>
    <t>Kilpailusarja-&gt;</t>
  </si>
  <si>
    <t>Kilpailijoiden määrä</t>
  </si>
  <si>
    <t>MATKALASKUT YHTEENSÄ</t>
  </si>
  <si>
    <t>MATKALASKUT SARJOITTAIN</t>
  </si>
  <si>
    <t>Arvioijan nimi</t>
  </si>
  <si>
    <t xml:space="preserve"> Palkkio</t>
  </si>
  <si>
    <t>Palkkio</t>
  </si>
  <si>
    <t xml:space="preserve">Palkkio </t>
  </si>
  <si>
    <t>Arvioijan ilmoittamat matkakulut (km/ bussi/juna/pvr)</t>
  </si>
  <si>
    <t>Järjestäjän maksamat matkakulut (hotelli yms)</t>
  </si>
  <si>
    <t>Yhteensä</t>
  </si>
  <si>
    <t>YHTEENSÄ</t>
  </si>
  <si>
    <t>Matkakulut</t>
  </si>
  <si>
    <t>OSUUS SEUROITTAIN (LUISTELIJA/JOUKKUE/PARI)</t>
  </si>
  <si>
    <t>Kilpailusarja</t>
  </si>
  <si>
    <t>KULUT YHTEENSÄ:</t>
  </si>
  <si>
    <t>KULUT PER OSALLISTUJA</t>
  </si>
  <si>
    <t>Seura</t>
  </si>
  <si>
    <t>Osallistuja lkm</t>
  </si>
  <si>
    <t xml:space="preserve">KULUT YHTEENSÄ: </t>
  </si>
  <si>
    <t>OHJEET JA SÄÄNNÖT OIKEALLA ALK. S- sarakkeesta!</t>
  </si>
  <si>
    <t>Arvioijien palkkioiden ja matkakulujen veloittaminen - arvioija seuralta, seura osallistuneilta</t>
  </si>
  <si>
    <t>Arvioijien (tuomarit ja tekniset), myöhemmin "arvioijat"/"tuomaristo", maksu kattaa kohtuulliset, enintään STLL:n matkakorvausten mukaiset kulut, jotka jaetaan osallistuvien seurojen kesken seuraavasti:</t>
  </si>
  <si>
    <r>
      <t>·</t>
    </r>
    <r>
      <rPr>
        <sz val="7"/>
        <color theme="1"/>
        <rFont val="Times New Roman"/>
        <family val="1"/>
      </rPr>
      <t xml:space="preserve">       </t>
    </r>
    <r>
      <rPr>
        <b/>
        <sz val="10"/>
        <color theme="1"/>
        <rFont val="Arial"/>
        <family val="2"/>
      </rPr>
      <t>Kaikissa lajeissa arvioijien kustannukset jaetaan osallistuneiden joukkueiden luvulla.</t>
    </r>
  </si>
  <si>
    <r>
      <t>-</t>
    </r>
    <r>
      <rPr>
        <sz val="7"/>
        <color theme="1"/>
        <rFont val="Times New Roman"/>
        <family val="1"/>
      </rPr>
      <t xml:space="preserve">       </t>
    </r>
    <r>
      <rPr>
        <sz val="10"/>
        <color theme="1"/>
        <rFont val="Arial"/>
        <family val="2"/>
      </rPr>
      <t>1 muodostelmajoukkue = 1 joukkue, ei siis esimerkiksi 20 luistelijaa</t>
    </r>
  </si>
  <si>
    <t>Kaikissa lajeissa jäämaksut ja arvioijien taukokahvituskulut yms. jäävät seuran kustannuksiksi, eikä niitä jaeta osallistuneiden kesken.</t>
  </si>
  <si>
    <t>MALLI</t>
  </si>
  <si>
    <t>Arvioijien kustannuksia ovat</t>
  </si>
  <si>
    <r>
      <t>a)</t>
    </r>
    <r>
      <rPr>
        <sz val="7"/>
        <color theme="1"/>
        <rFont val="Times New Roman"/>
        <family val="1"/>
      </rPr>
      <t xml:space="preserve">    </t>
    </r>
    <r>
      <rPr>
        <sz val="10"/>
        <color theme="1"/>
        <rFont val="Arial"/>
        <family val="2"/>
      </rPr>
      <t>matkakustannukset: matkat, majoittuminen, päivärahat/ateriakorvaukset ja parkkimaksut</t>
    </r>
  </si>
  <si>
    <r>
      <t>b)</t>
    </r>
    <r>
      <rPr>
        <sz val="7"/>
        <color theme="1"/>
        <rFont val="Times New Roman"/>
        <family val="1"/>
      </rPr>
      <t xml:space="preserve">    </t>
    </r>
    <r>
      <rPr>
        <sz val="10"/>
        <color theme="1"/>
        <rFont val="Arial"/>
        <family val="2"/>
      </rPr>
      <t>palkkiot: joukkuemäärän mukaan</t>
    </r>
  </si>
  <si>
    <r>
      <t>·</t>
    </r>
    <r>
      <rPr>
        <sz val="7"/>
        <color theme="1"/>
        <rFont val="Times New Roman"/>
        <family val="1"/>
      </rPr>
      <t xml:space="preserve">         </t>
    </r>
    <r>
      <rPr>
        <sz val="10"/>
        <color theme="1"/>
        <rFont val="Arial"/>
        <family val="2"/>
      </rPr>
      <t xml:space="preserve">Arvioijille maksettavien palkkioiden summat on määritelty lajeittain ja tehtävittäin. </t>
    </r>
  </si>
  <si>
    <t>ML SM- nov L2</t>
  </si>
  <si>
    <t>ML SM- nov L1</t>
  </si>
  <si>
    <t>ML SM- jun + SM- sen</t>
  </si>
  <si>
    <r>
      <t>·</t>
    </r>
    <r>
      <rPr>
        <sz val="7"/>
        <color theme="1"/>
        <rFont val="Times New Roman"/>
        <family val="1"/>
      </rPr>
      <t xml:space="preserve">         </t>
    </r>
    <r>
      <rPr>
        <sz val="10"/>
        <color theme="1"/>
        <rFont val="Arial"/>
        <family val="2"/>
      </rPr>
      <t xml:space="preserve">Myös STLL:n nimeämät tekniset tukihenkilöt ovat oikeutettuja palkkioihin ja matkakorvauksiin. </t>
    </r>
  </si>
  <si>
    <r>
      <rPr>
        <sz val="10"/>
        <color theme="1"/>
        <rFont val="Arial"/>
        <family val="2"/>
      </rPr>
      <t>-</t>
    </r>
    <r>
      <rPr>
        <sz val="7"/>
        <color theme="1"/>
        <rFont val="Times New Roman"/>
        <family val="1"/>
      </rPr>
      <t xml:space="preserve">       </t>
    </r>
    <r>
      <rPr>
        <sz val="10"/>
        <color theme="1"/>
        <rFont val="Arial"/>
        <family val="2"/>
      </rPr>
      <t>Taitoluisteluliiton laitteistoa käytettäessä ja kun kilpailuun on nimetty tekniset tukihenkilöt, heidän palkkiot maksaa STLL, kun häntä ei ole nimetty kilpailuun muuhun rooliin. Matkakorvaukset maksaa järjestävä seura.</t>
    </r>
  </si>
  <si>
    <t>-      Käytettäessä muita laitteistoja, sen haltija on oikeutettu laitteistokorvaukseen enintään 300 €/ kilpailutapahtuma, kustannus jää järjestäjän maksettavaksi. Lisäksi hän/heille maksetaan luistelija/parikohtainen palkkio ja matkakorvaukset, jotka järjestävä seura maksaa ja veloittaa edelleen osallistuneilta.</t>
  </si>
  <si>
    <t>Anna Virtanen</t>
  </si>
  <si>
    <t>Erkki Esimerkki</t>
  </si>
  <si>
    <t xml:space="preserve">Voimassa olevat palkkiot ovat arvioijien matkalaskulomakkeessa. </t>
  </si>
  <si>
    <t>Milla Mallinen</t>
  </si>
  <si>
    <t>Teija Tunnollinen</t>
  </si>
  <si>
    <t>Tiina Terhakka</t>
  </si>
  <si>
    <t>Arvioijien matkakustannusten ja palkkioiden veloitus edelleen osallistuneilta seuroilta.</t>
  </si>
  <si>
    <t>Taina Topakka</t>
  </si>
  <si>
    <r>
      <t>·</t>
    </r>
    <r>
      <rPr>
        <sz val="7"/>
        <color theme="1"/>
        <rFont val="Times New Roman"/>
        <family val="1"/>
      </rPr>
      <t xml:space="preserve">         </t>
    </r>
    <r>
      <rPr>
        <sz val="10"/>
        <color theme="1"/>
        <rFont val="Arial"/>
        <family val="2"/>
      </rPr>
      <t>Arvioijat täyttävät yhteen matkalaskulomakkeeseen kaikki palkkiot kilpailusarjoittain ja lajeittain, jos samassa tapahtumassa on useampi laji.</t>
    </r>
  </si>
  <si>
    <t>Tuija Tuumaaja</t>
  </si>
  <si>
    <r>
      <t>-</t>
    </r>
    <r>
      <rPr>
        <sz val="7"/>
        <color theme="1"/>
        <rFont val="Times New Roman"/>
        <family val="1"/>
      </rPr>
      <t xml:space="preserve">       </t>
    </r>
    <r>
      <rPr>
        <sz val="10"/>
        <color theme="1"/>
        <rFont val="Arial"/>
        <family val="2"/>
      </rPr>
      <t>ks. taulukot alempana mitkä kilpailusarjat katsotaan yhdeksi/samaksi "kilpailuksi" eli veloitetaan</t>
    </r>
    <r>
      <rPr>
        <sz val="10"/>
        <color theme="1"/>
        <rFont val="Arial"/>
        <family val="2"/>
      </rPr>
      <t xml:space="preserve"> </t>
    </r>
    <r>
      <rPr>
        <sz val="10"/>
        <color theme="1"/>
        <rFont val="Arial"/>
        <family val="2"/>
      </rPr>
      <t>y</t>
    </r>
    <r>
      <rPr>
        <sz val="10"/>
        <color theme="1"/>
        <rFont val="Arial"/>
        <family val="2"/>
      </rPr>
      <t>h</t>
    </r>
    <r>
      <rPr>
        <sz val="10"/>
        <color theme="1"/>
        <rFont val="Arial"/>
        <family val="2"/>
      </rPr>
      <t>t</t>
    </r>
    <r>
      <rPr>
        <sz val="10"/>
        <color theme="1"/>
        <rFont val="Arial"/>
        <family val="2"/>
      </rPr>
      <t>e</t>
    </r>
    <r>
      <rPr>
        <sz val="10"/>
        <color theme="1"/>
        <rFont val="Arial"/>
        <family val="2"/>
      </rPr>
      <t>n</t>
    </r>
    <r>
      <rPr>
        <sz val="10"/>
        <color theme="1"/>
        <rFont val="Arial"/>
        <family val="2"/>
      </rPr>
      <t>ä</t>
    </r>
    <r>
      <rPr>
        <sz val="10"/>
        <color theme="1"/>
        <rFont val="Arial"/>
        <family val="2"/>
      </rPr>
      <t>.</t>
    </r>
  </si>
  <si>
    <t>Tea Teemulainen</t>
  </si>
  <si>
    <r>
      <t>·</t>
    </r>
    <r>
      <rPr>
        <sz val="7"/>
        <color theme="1"/>
        <rFont val="Times New Roman"/>
        <family val="1"/>
      </rPr>
      <t xml:space="preserve">         </t>
    </r>
    <r>
      <rPr>
        <sz val="10"/>
        <color theme="1"/>
        <rFont val="Arial"/>
        <family val="2"/>
      </rPr>
      <t>Omaan kohtaan hän täyttää kaikki matkakustannukset (jakamatta niitä arvioimiensa sarjojen tai lajien kesken).</t>
    </r>
  </si>
  <si>
    <t>Tarmo Tavaton</t>
  </si>
  <si>
    <r>
      <t>·</t>
    </r>
    <r>
      <rPr>
        <sz val="7"/>
        <color theme="1"/>
        <rFont val="Times New Roman"/>
        <family val="1"/>
      </rPr>
      <t xml:space="preserve">         </t>
    </r>
    <r>
      <rPr>
        <sz val="10"/>
        <color theme="1"/>
        <rFont val="Arial"/>
        <family val="2"/>
      </rPr>
      <t>Järjestävä seura lisää henkilöittäin maksamansa matkakulut kuten majoittuminen ja parkkimaksu.</t>
    </r>
  </si>
  <si>
    <t>Maarit Maalari</t>
  </si>
  <si>
    <r>
      <t>·</t>
    </r>
    <r>
      <rPr>
        <sz val="7"/>
        <color theme="1"/>
        <rFont val="Times New Roman"/>
        <family val="1"/>
      </rPr>
      <t xml:space="preserve">         </t>
    </r>
    <r>
      <rPr>
        <sz val="10"/>
        <color theme="1"/>
        <rFont val="Arial"/>
        <family val="2"/>
      </rPr>
      <t>Kun kaikki kustannukset ovat selvillä, järjestäjä jakaa matkakulut niiden sarjojen kesken, joita ne koskevat</t>
    </r>
  </si>
  <si>
    <t>Simo Sujuva</t>
  </si>
  <si>
    <t>        ja veloittaa kustannukset osallistuneiden luistelijoiden/parien/joukkueiden seuroilta.</t>
  </si>
  <si>
    <t>Lasse Laituri</t>
  </si>
  <si>
    <r>
      <t>-</t>
    </r>
    <r>
      <rPr>
        <sz val="7"/>
        <color theme="1"/>
        <rFont val="Times New Roman"/>
        <family val="1"/>
      </rPr>
      <t xml:space="preserve">       </t>
    </r>
    <r>
      <rPr>
        <sz val="10"/>
        <color theme="1"/>
        <rFont val="Arial"/>
        <family val="2"/>
      </rPr>
      <t>ks. taulukot alempana mitkä sarjat katsotaan yhdeksi/samaksi "kilpailuksi"</t>
    </r>
  </si>
  <si>
    <t>Maija Mehiläinen</t>
  </si>
  <si>
    <r>
      <t>-</t>
    </r>
    <r>
      <rPr>
        <sz val="7"/>
        <color theme="1"/>
        <rFont val="Times New Roman"/>
        <family val="1"/>
      </rPr>
      <t xml:space="preserve">       </t>
    </r>
    <r>
      <rPr>
        <sz val="10"/>
        <color theme="1"/>
        <rFont val="Arial"/>
        <family val="2"/>
      </rPr>
      <t>arvioijien kululaskut lähetetään sähköisesti seuran ilmoittautumisessa ilmoittamaan sähköpostiosoitteeseen.</t>
    </r>
  </si>
  <si>
    <t>Dina Dollari</t>
  </si>
  <si>
    <t>Kustannusten yhteenvetoa ja edelleen veloitusta varten on oma laskentapohja.</t>
  </si>
  <si>
    <t>Veera Valpas</t>
  </si>
  <si>
    <t>Saana Sanavalmis</t>
  </si>
  <si>
    <t>Huomioitavaa</t>
  </si>
  <si>
    <t>Jouni Joutilas</t>
  </si>
  <si>
    <r>
      <t>·</t>
    </r>
    <r>
      <rPr>
        <sz val="7"/>
        <color theme="1"/>
        <rFont val="Times New Roman"/>
        <family val="1"/>
      </rPr>
      <t xml:space="preserve">         </t>
    </r>
    <r>
      <rPr>
        <sz val="10"/>
        <color theme="1"/>
        <rFont val="Arial"/>
        <family val="2"/>
      </rPr>
      <t>Muodostelmaluistelu tekninen spesialisti/videoeditoija ja valmentaja</t>
    </r>
  </si>
  <si>
    <t>Viivi Viivyttelijä</t>
  </si>
  <si>
    <t>Mikäli valmentaja toimii kilpailutapahtumassa toisella lohkolla tai sarjassa spesialistina tai videoeditoijana, hän saa veloittaa kilpailun järjestäjältä puolet matka- ja majoittumiskuluista sekä päivärahoista, toisen puolen maksaa hänen oma seura tai luistelija – miten seurakohtaisesti valmentajan kilpailukustannusten maksamisesta seurassa on sovittu.</t>
  </si>
  <si>
    <t>Miia Taituri</t>
  </si>
  <si>
    <r>
      <t>·</t>
    </r>
    <r>
      <rPr>
        <sz val="7"/>
        <color theme="1"/>
        <rFont val="Times New Roman"/>
        <family val="1"/>
      </rPr>
      <t xml:space="preserve">         </t>
    </r>
    <r>
      <rPr>
        <sz val="10"/>
        <color theme="1"/>
        <rFont val="Arial"/>
        <family val="2"/>
      </rPr>
      <t>Päivärahoihin oikeuttava aika lasketaan siltä ajalta, kun arvioija normaalisti ehtii paikalle ja takaisin kotiin. Mikäli arvioija saapuu tarpeettoman aikaisin/viipyy pidempään tätä/näitä aikoja ei lasketa päivärahaan oikeuttavaan korvaukseen. Päivärahaa ei siis makseta omasta vapaa-ajasta kilpailupaikkakunnalla vrt. teatteri-ilta, vierailu ystävien/sukulaisten luona.</t>
    </r>
  </si>
  <si>
    <t>Venla Suippo</t>
  </si>
  <si>
    <r>
      <t>·</t>
    </r>
    <r>
      <rPr>
        <sz val="7"/>
        <color theme="1"/>
        <rFont val="Times New Roman"/>
        <family val="1"/>
      </rPr>
      <t xml:space="preserve">         </t>
    </r>
    <r>
      <rPr>
        <sz val="10"/>
        <color theme="1"/>
        <rFont val="Arial"/>
        <family val="2"/>
      </rPr>
      <t xml:space="preserve">Yksin- ja pariluistelun sekä jäätanssin SM-senioreiden ja SM-junioreiden teknisten tuomaristojen </t>
    </r>
    <r>
      <rPr>
        <sz val="10"/>
        <color rgb="FF538135"/>
        <rFont val="Arial"/>
        <family val="2"/>
      </rPr>
      <t>kaikki</t>
    </r>
    <r>
      <rPr>
        <sz val="10"/>
        <color theme="1"/>
        <rFont val="Arial"/>
        <family val="2"/>
      </rPr>
      <t xml:space="preserve"> kustannukset SM-kilpailujen osalta maksaa Suomen Taitoluisteluliitto.</t>
    </r>
  </si>
  <si>
    <t>Mika Heinä</t>
  </si>
  <si>
    <t>Timo Polku</t>
  </si>
  <si>
    <t xml:space="preserve">Ohjeita </t>
  </si>
  <si>
    <t>Jaana Sulava</t>
  </si>
  <si>
    <r>
      <t>-</t>
    </r>
    <r>
      <rPr>
        <sz val="7"/>
        <color theme="1"/>
        <rFont val="Times New Roman"/>
        <family val="1"/>
      </rPr>
      <t xml:space="preserve">       </t>
    </r>
    <r>
      <rPr>
        <sz val="10"/>
        <color theme="1"/>
        <rFont val="Arial"/>
        <family val="2"/>
      </rPr>
      <t>useamman lajin tai sarjan matkalaskun täyttäminen</t>
    </r>
  </si>
  <si>
    <r>
      <t>-</t>
    </r>
    <r>
      <rPr>
        <sz val="7"/>
        <color theme="1"/>
        <rFont val="Times New Roman"/>
        <family val="1"/>
      </rPr>
      <t xml:space="preserve">       </t>
    </r>
    <r>
      <rPr>
        <sz val="10"/>
        <color theme="1"/>
        <rFont val="Arial"/>
        <family val="2"/>
      </rPr>
      <t>erilaisten kilpailutapahtumien kustannusten jakaminen</t>
    </r>
  </si>
  <si>
    <t xml:space="preserve">SM-juniorit ja SM-seniorit </t>
  </si>
  <si>
    <t>valinta/SM-kilpailu</t>
  </si>
  <si>
    <t>SM-noviisit</t>
  </si>
  <si>
    <t>lohko/SM-kilpailu</t>
  </si>
  <si>
    <t>Juniorit, seniorit, masters, minorit (ISU-arviointi)</t>
  </si>
  <si>
    <t>lohko/"loppukilpailut"</t>
  </si>
  <si>
    <t>Minorit, aikuiset, noviisit ja tulokkaat (mupi-arviointi/elementtitapahtuma)</t>
  </si>
  <si>
    <t>Palkkiot - Kaikkia lajeja koskevia huomioita</t>
  </si>
  <si>
    <r>
      <t>-</t>
    </r>
    <r>
      <rPr>
        <sz val="7"/>
        <color theme="1"/>
        <rFont val="Times New Roman"/>
        <family val="1"/>
      </rPr>
      <t>      </t>
    </r>
    <r>
      <rPr>
        <sz val="10"/>
        <color theme="1"/>
        <rFont val="Arial"/>
        <family val="2"/>
      </rPr>
      <t xml:space="preserve">arvioija laskuttaa palkkion ollessaan yhdessä roolissa kyseisessä kilpailussa yhdellä rivillä ja </t>
    </r>
  </si>
  <si>
    <t xml:space="preserve">     kahdella/useammalla rivillä, jos hänellä on useampia rooleja tai lajeja</t>
  </si>
  <si>
    <r>
      <t>-</t>
    </r>
    <r>
      <rPr>
        <sz val="7"/>
        <rFont val="Times New Roman"/>
        <family val="1"/>
      </rPr>
      <t xml:space="preserve">      </t>
    </r>
    <r>
      <rPr>
        <sz val="10"/>
        <rFont val="Arial"/>
        <family val="2"/>
      </rPr>
      <t>jos kilpailussa on muodostelmaluistelun lisäksi yksinluistelu/jäätanssi, arvioija laskuttaa</t>
    </r>
  </si>
  <si>
    <t xml:space="preserve">     muodostelmaluistelun palkkkionomalla rivillä ja yksinluistelun/jäätanssin palkkion omalla rivillä</t>
  </si>
  <si>
    <t>-    ks.  esimerkkejä lajeittain ja eri kilpailutapahtumittain/arviointijärjestelmissä arvioijien matkalaskulomakkeesta</t>
  </si>
  <si>
    <r>
      <rPr>
        <sz val="10"/>
        <color theme="1"/>
        <rFont val="Arial"/>
        <family val="2"/>
      </rPr>
      <t>-</t>
    </r>
    <r>
      <rPr>
        <sz val="7"/>
        <color theme="1"/>
        <rFont val="Times New Roman"/>
        <family val="1"/>
      </rPr>
      <t xml:space="preserve">      </t>
    </r>
    <r>
      <rPr>
        <sz val="10"/>
        <color theme="1"/>
        <rFont val="Arial"/>
        <family val="2"/>
      </rPr>
      <t>arvioijien roolit: tuomari/ylituomari/RAI, kontrolleri, spesialisti/avustava spesialisti, data/video-operaattori</t>
    </r>
  </si>
  <si>
    <r>
      <t>Matkakustannusten jakoperiaatteita</t>
    </r>
    <r>
      <rPr>
        <sz val="10"/>
        <color theme="1"/>
        <rFont val="Arial"/>
        <family val="2"/>
      </rPr>
      <t xml:space="preserve">, kun tapahtumassa on yhden tai kahden päivän kilpailusarja ja arvioija on molemmissa tai kaikissa sarjoissa tai </t>
    </r>
    <r>
      <rPr>
        <sz val="10"/>
        <rFont val="Arial"/>
        <family val="2"/>
      </rPr>
      <t>kilpailussa on useampi laji, jossa arvioija toimii.</t>
    </r>
  </si>
  <si>
    <t>ML SM-juniorit ja -seniorit ja SM-noviisit 2 lohkoa</t>
  </si>
  <si>
    <t>SM-jun+sen ½</t>
  </si>
  <si>
    <t>SM-nov ¼ Lohko 1</t>
  </si>
  <si>
    <t>SM-nov ¼ Lohko 2</t>
  </si>
  <si>
    <t>ML SM-juniorit ja -seniorit ja SM-noviisit 1 lohko</t>
  </si>
  <si>
    <t>SM-jun+sen ⅔</t>
  </si>
  <si>
    <t>SM-nov ⅓</t>
  </si>
  <si>
    <t>ML seniorit, juniorit, masters, minorit = ISU-arv., aikuiset, noviisit, tulokkaat = mupi-arv. 1 Lohko</t>
  </si>
  <si>
    <t>ISU-arvioinnin sarjat ½</t>
  </si>
  <si>
    <t>mupi-arvioinnin sarjat ½</t>
  </si>
  <si>
    <t>-      jakoperusteissa huomioitava sarjan koko ja onko kyseessä 1- vai 2-päiväinen tapahtuma</t>
  </si>
  <si>
    <t>Periaatteita, kuinka arvioija kirjaa palkkion ja matkakulut matkalaskuun ja järjestäjä ne veloittaa osallistuneilta seuroilta joukkueiden lukumäärän mukaan</t>
  </si>
  <si>
    <t>Muodostelmaluistelun SM-juniorit, -seniorit ja SM-noviisit valinta- ja SM-kilpailut</t>
  </si>
  <si>
    <t>Arvioija merkitsee arvioimansa sarjaa koskevan palkkion omalle riville. SM-juniorit ja -seniorit yhdelle riville ja SM-noviisit omalle riville. Lisäksi hän täyttää toteutuneet matkakustannukset. Jos arvioija on ollut useammassa sarjassa arvioijana, järjestäjä jakaa matkakustannukset kilpailusarjojen kesken yo. taulukon jaon mukaan. Palkkiot ja muut kustannukset jaetaan osallistuneiden joukkueiden lukumäärällä ja järjestänyt seura veloittaa kustannukset osallistuneilta seuroilta.</t>
  </si>
  <si>
    <t>SM-kilpailujen junioreiden ja senioreiden teknisten kaikki kustannukset (palkkiot ja matkakulut) maksaa kuitenkin Taitoluisteluliitto. Mikäli tekninen on ollut myös SM-noviisisarjassa teknisenä,  Taitoluisteluliitto maksaa matkakustannukset. SM-noviisisarjan palkkion maksaa järjestävä seura.</t>
  </si>
  <si>
    <t>Muodostelmaluistelun kansalliset sarjat</t>
  </si>
  <si>
    <t>Arvioija merkitsee arvioimansa sarjat ja siitä saatavan palkkion. Mupi-arvioinnista on oma täytettävä kohta ja se täytetään samalla tavalla kuin ISU-arvioinnin kohta. Lisäksi hän täyttää toteutuneet matkakustannukset. Jos arvioija on ollut useammassa sarjassa arvioijana, järjestäjä jakaa matkakustannukset kilpailusarjojen kesken. Kilpailun palkkiot ja muut kustannukset jaetaan osallistuneiden joukkueiden lukumäärällä ja järjestänyt seura veloittaa kustannukset osallistuneilta seuroilta.</t>
  </si>
  <si>
    <t xml:space="preserve">Mikäli kilpailussa on kutsuttuna 5 SM-juniorijoukkuetta, kustannukset SM-junioreiden arvioijien osalta jaetaan ISU-arvioinnin sarjojen kesken (juniorit, seniorit, masters, minorit ja SM-juniorit) ja järjestävä seura veloittaa kustannukset näihin sarjoihin osallistuneilta seuroilta. Mupi-arvioinnin (aikuiset, noviisit, tulokkaat, (minorit)) kustannukset veloitetaan niihin osallistuneilta seuroilta. Varataan oikeus tarvittaessa muuttaa veloitusperiaatetta. </t>
  </si>
  <si>
    <t>Tuomareiden ja teknisten on toimitettava kululasku kuitteineen järjestäjälle viimeistään kilpailua seuraavan kymmenen (10) vuorokauden aikana. Mikäli kululasku toimitetaan myöhemmin kuin 1 kuukausi kilpailun päättymisestä, järjestäjä ei ole velvollinen sitä maksamaan. Järjestäjä maksaa matkalaskut viipymättä saajilleen saatuaan kaikkien matkalaskut.</t>
  </si>
  <si>
    <t xml:space="preserve">Jokainen kilpailuun osallistuva seura on velvollinen osallistumaan arvioijakuluihin ja ne on aina maksettava viipymättä järjestäjälle. </t>
  </si>
  <si>
    <t>Tarvittaessa kysy lisäohjeita STLL:sta.</t>
  </si>
  <si>
    <t>Suomen Taitoluisteluliitto varaa oikeuden tarvittaessa muokata ja korjata tätä ohjetta.</t>
  </si>
  <si>
    <t>ETK</t>
  </si>
  <si>
    <t>HSK</t>
  </si>
  <si>
    <t>HTK</t>
  </si>
  <si>
    <t>JyTLS</t>
  </si>
  <si>
    <t>Kaari</t>
  </si>
  <si>
    <t>KuLS</t>
  </si>
  <si>
    <t>LTL</t>
  </si>
  <si>
    <t>OLK</t>
  </si>
  <si>
    <t>TTK</t>
  </si>
  <si>
    <t>EsJT</t>
  </si>
  <si>
    <t>EVT</t>
  </si>
  <si>
    <t>HL</t>
  </si>
  <si>
    <t>JTL</t>
  </si>
  <si>
    <t>RoiTa</t>
  </si>
  <si>
    <t>TapTL</t>
  </si>
  <si>
    <t>TRT</t>
  </si>
  <si>
    <t>VG-62</t>
  </si>
  <si>
    <t>ESS</t>
  </si>
  <si>
    <r>
      <t>·</t>
    </r>
    <r>
      <rPr>
        <sz val="7"/>
        <color theme="1"/>
        <rFont val="Times New Roman"/>
        <family val="1"/>
      </rPr>
      <t xml:space="preserve">       </t>
    </r>
    <r>
      <rPr>
        <b/>
        <sz val="10"/>
        <color theme="1"/>
        <rFont val="Arial"/>
        <family val="2"/>
      </rPr>
      <t>Kaikissa lajeissa arvioijien kustannukset jaetaan osallistuneiden luistelijoiden/parien luvulla.</t>
    </r>
  </si>
  <si>
    <r>
      <t>-</t>
    </r>
    <r>
      <rPr>
        <sz val="7"/>
        <color theme="1"/>
        <rFont val="Times New Roman"/>
        <family val="1"/>
      </rPr>
      <t xml:space="preserve">       </t>
    </r>
    <r>
      <rPr>
        <sz val="10"/>
        <color theme="1"/>
        <rFont val="Arial"/>
        <family val="2"/>
      </rPr>
      <t>1 yksinluistelija = 1 luistelija</t>
    </r>
  </si>
  <si>
    <r>
      <t>-</t>
    </r>
    <r>
      <rPr>
        <sz val="7"/>
        <color theme="1"/>
        <rFont val="Times New Roman"/>
        <family val="1"/>
      </rPr>
      <t xml:space="preserve">       </t>
    </r>
    <r>
      <rPr>
        <sz val="10"/>
        <color theme="1"/>
        <rFont val="Arial"/>
        <family val="2"/>
      </rPr>
      <t>1 pariluistelu/jäätanssipari = 1 pari, ei siis 2 luistelijaa</t>
    </r>
  </si>
  <si>
    <t>Debytanti ja SM-noviisit lohkokilpailu ja noviisien kutsukilpaili</t>
  </si>
  <si>
    <r>
      <t>b)</t>
    </r>
    <r>
      <rPr>
        <sz val="7"/>
        <color theme="1"/>
        <rFont val="Times New Roman"/>
        <family val="1"/>
      </rPr>
      <t xml:space="preserve">    </t>
    </r>
    <r>
      <rPr>
        <sz val="10"/>
        <color theme="1"/>
        <rFont val="Arial"/>
        <family val="2"/>
      </rPr>
      <t>palkkiot: luistelija/parien määrän mukaan</t>
    </r>
  </si>
  <si>
    <t>Debytantit</t>
  </si>
  <si>
    <t>Noviisit</t>
  </si>
  <si>
    <t>YT/T</t>
  </si>
  <si>
    <t>T/T</t>
  </si>
  <si>
    <t>T/YT</t>
  </si>
  <si>
    <t>T/T/YT+T</t>
  </si>
  <si>
    <t>T/T/TC</t>
  </si>
  <si>
    <t>T/T/T</t>
  </si>
  <si>
    <t>TC/TC/T</t>
  </si>
  <si>
    <t>TS/TS/TS</t>
  </si>
  <si>
    <r>
      <t>·</t>
    </r>
    <r>
      <rPr>
        <sz val="7"/>
        <color theme="1"/>
        <rFont val="Times New Roman"/>
        <family val="1"/>
      </rPr>
      <t xml:space="preserve">         </t>
    </r>
    <r>
      <rPr>
        <sz val="10"/>
        <color theme="1"/>
        <rFont val="Arial"/>
        <family val="2"/>
      </rPr>
      <t>Järjestävä seura lisää henkilöittäin maksamansa kulut kuten majoittuminen ja parkkimaksu.</t>
    </r>
  </si>
  <si>
    <t>ATS/ATS/RO</t>
  </si>
  <si>
    <t>DO/RO/ATS</t>
  </si>
  <si>
    <t>RO/DO/DO</t>
  </si>
  <si>
    <r>
      <t>·</t>
    </r>
    <r>
      <rPr>
        <sz val="7"/>
        <color theme="1"/>
        <rFont val="Times New Roman"/>
        <family val="1"/>
      </rPr>
      <t xml:space="preserve">         </t>
    </r>
    <r>
      <rPr>
        <sz val="10"/>
        <color theme="1"/>
        <rFont val="Arial"/>
        <family val="2"/>
      </rPr>
      <t>Yksinluistelu tekninen spesialisti/videoeditoija ja valmentaja</t>
    </r>
  </si>
  <si>
    <t>SM-juniorit tytöt ja pojat, SM-seniorit miehet ja naiset (ja mahdolliset SM-noviisit pojat)</t>
  </si>
  <si>
    <t>Juniorit tytöt ja pojat, seniorit naiset ja miehet</t>
  </si>
  <si>
    <t>valinta/lohko/loppukilpailu</t>
  </si>
  <si>
    <t>Juniorit tytöt</t>
  </si>
  <si>
    <t>hopeafinaali</t>
  </si>
  <si>
    <t>SM-noviisit tytöt ja pojat</t>
  </si>
  <si>
    <t>valinta/lohko/SM-kilpailu</t>
  </si>
  <si>
    <t>SM-noviisit tytöt</t>
  </si>
  <si>
    <t>Debytantit tytöt ja pojat</t>
  </si>
  <si>
    <t>Noviisit tytöt ja pojat</t>
  </si>
  <si>
    <r>
      <t>-</t>
    </r>
    <r>
      <rPr>
        <sz val="7"/>
        <color theme="1"/>
        <rFont val="Times New Roman"/>
        <family val="1"/>
      </rPr>
      <t xml:space="preserve">       </t>
    </r>
    <r>
      <rPr>
        <sz val="10"/>
        <color theme="1"/>
        <rFont val="Arial"/>
        <family val="2"/>
      </rPr>
      <t xml:space="preserve">arvioija laskuttaa palkkion ollessaan yhdessä roolissa kyseisessä kilpailussa yhdellä rivillä ja </t>
    </r>
  </si>
  <si>
    <r>
      <t>-</t>
    </r>
    <r>
      <rPr>
        <sz val="7"/>
        <rFont val="Times New Roman"/>
        <family val="1"/>
      </rPr>
      <t xml:space="preserve">      </t>
    </r>
    <r>
      <rPr>
        <sz val="10"/>
        <rFont val="Arial"/>
        <family val="2"/>
      </rPr>
      <t>jos kilpailussa on yksinluistelun lisäksi jäätanssi, arvioija laskuttaa yksinluistelun palkkion omalla</t>
    </r>
  </si>
  <si>
    <t xml:space="preserve">     rivillä ja jäätanssin palkkion omalla rivillä</t>
  </si>
  <si>
    <r>
      <rPr>
        <sz val="10"/>
        <color theme="1"/>
        <rFont val="Arial"/>
        <family val="2"/>
      </rPr>
      <t>-</t>
    </r>
    <r>
      <rPr>
        <sz val="7"/>
        <color theme="1"/>
        <rFont val="Times New Roman"/>
        <family val="1"/>
      </rPr>
      <t xml:space="preserve">      </t>
    </r>
    <r>
      <rPr>
        <sz val="10"/>
        <color theme="1"/>
        <rFont val="Arial"/>
        <family val="2"/>
      </rPr>
      <t>arvioijien roolit: tuomari/ylituomari, kontrolleri, spesialisti/avustava spesialisti, data/video-operaattori</t>
    </r>
  </si>
  <si>
    <t>YL Juniorit ja seniorit ja noviisit/debytantit</t>
  </si>
  <si>
    <t>jun+sen ⅔</t>
  </si>
  <si>
    <t>nov/deb ⅓</t>
  </si>
  <si>
    <t>YL Juniorit ja seniorit loppukilp. ja junioreiden hopeafin.</t>
  </si>
  <si>
    <t>jun+sen lk ⅔</t>
  </si>
  <si>
    <t>jun hf ⅓</t>
  </si>
  <si>
    <t>YL SM-noviisit, noviisit, debytantit</t>
  </si>
  <si>
    <t>SM-nov ½</t>
  </si>
  <si>
    <t>nov ¼</t>
  </si>
  <si>
    <t>deb ¼</t>
  </si>
  <si>
    <t>YL SM-noviisit, debytantit</t>
  </si>
  <si>
    <t>SM-nov ⅔</t>
  </si>
  <si>
    <t>deb ⅓</t>
  </si>
  <si>
    <t>YL SM-noviisit SM ja hopeafinaali</t>
  </si>
  <si>
    <t>SM-nov SM ⅔</t>
  </si>
  <si>
    <t>SM-nov hf ⅓</t>
  </si>
  <si>
    <t>YL Juniorit ja seniorit sekä noviisit kahtena eri päivänä (jaettu ryhmiin)</t>
  </si>
  <si>
    <t>jun+sen ½</t>
  </si>
  <si>
    <t>nov ¼ R1</t>
  </si>
  <si>
    <t>nov ¼ R2</t>
  </si>
  <si>
    <t>YL SM-juniorit ja -seniorit, Jäätanssin SM-sarjat</t>
  </si>
  <si>
    <t>YL SM-jun+sen ⅔</t>
  </si>
  <si>
    <t>JT ⅓</t>
  </si>
  <si>
    <t>YL Juniorit ja seniorit, noviisit (1 ryhmä) lohkokilpailu ja jäätanssikilpailu</t>
  </si>
  <si>
    <t>Juniorit ja seniorit ½</t>
  </si>
  <si>
    <t>nov ¼ (1 ryhmä)</t>
  </si>
  <si>
    <t>JT ¼</t>
  </si>
  <si>
    <t>Periaatteita, kuinka arvioija kirjaa palkkion ja matkakulut matkalaskuun ja järjestäjä ne veloittaa osallistuneilta seuroilta luistelijoiden/parien lukumäärän mukaan</t>
  </si>
  <si>
    <t>Yksin- ja pariluistelun ja jäätanssin SM-junioreiden ja -senioreiden valinta- sekä SM-kilpailut</t>
  </si>
  <si>
    <r>
      <t>Mikäli kilpailutapahtumassa on useita lajeja ja niillä on eri tuomaristot, lasketaan lajille kohdistuvat arvioijan kaikki kulut sille lajille</t>
    </r>
    <r>
      <rPr>
        <sz val="10"/>
        <color rgb="FFC00000"/>
        <rFont val="Arial"/>
        <family val="2"/>
      </rPr>
      <t>.</t>
    </r>
    <r>
      <rPr>
        <sz val="10"/>
        <color theme="1"/>
        <rFont val="Arial"/>
        <family val="2"/>
      </rPr>
      <t xml:space="preserve"> Arvioija, joka on toiminut useammassa lajissa matkakulut jaetaan yo. taulukon jaon mukaan. Kustannukset jaetaan osallistuneiden luistelijoiden/parien lukumäärällä ja järjestänyt seura veloittaa kustannukset osallistuneilta seuroilta.</t>
    </r>
  </si>
  <si>
    <t>SM-kilpailujen (juniorit ja seniorit) Yksin-, pariluistelun ja jäätanssin teknisten kaikki kustannukset maksaa kuitenkin Taitoluisteluliitto.</t>
  </si>
  <si>
    <t>Yksinluistelun juniorit ja seniorit</t>
  </si>
  <si>
    <r>
      <t>a)</t>
    </r>
    <r>
      <rPr>
        <sz val="7"/>
        <color theme="1"/>
        <rFont val="Times New Roman"/>
        <family val="1"/>
      </rPr>
      <t xml:space="preserve">   </t>
    </r>
    <r>
      <rPr>
        <sz val="10"/>
        <color theme="1"/>
        <rFont val="Arial"/>
        <family val="2"/>
      </rPr>
      <t>Valintakilpailut, jossa lohkokilpailussa ovat sekä juniorit että seniorit</t>
    </r>
  </si>
  <si>
    <t>Arvioija merkitsee yhdelle riville kilpailusarjan ja siitä saatavan palkkion. Lisäksi hän täyttää toteutuneet matkakustannukset. Kilpailutapahtuman kaikkien arvioijien kulut lasketaan yhteen. Palkkiot ja muut kustannukset jaetaan osallistuneiden luistelijoiden lukumäärällä ja järjestänyt seura veloittaa kustannukset osallistuneilta seuroilta.</t>
  </si>
  <si>
    <r>
      <t>b)</t>
    </r>
    <r>
      <rPr>
        <sz val="7"/>
        <color theme="1"/>
        <rFont val="Times New Roman"/>
        <family val="1"/>
      </rPr>
      <t xml:space="preserve">   </t>
    </r>
    <r>
      <rPr>
        <sz val="10"/>
        <color theme="1"/>
        <rFont val="Arial"/>
        <family val="2"/>
      </rPr>
      <t>Valinta/lohkokilpailussa jossa on useita sarjoja esimerkiksi noviisit, debytantit, SM-noviisit ja/tai juniorit että seniorit</t>
    </r>
  </si>
  <si>
    <t>OSUUS SEUROITTAIN (LUISTELIJA)</t>
  </si>
  <si>
    <t xml:space="preserve">Arvioija merkitsee omille riveille kunkin kilpailusarjan ja palkkion niille kilpailusarjoille, joissa hän on toiminut.  </t>
  </si>
  <si>
    <t>Esimerkiksi Noviisit yhdelle riville, juniorit ja seniorit toiselle riville. Lisäksi hän täyttää toteutuneet</t>
  </si>
  <si>
    <t xml:space="preserve">matkakustannukset. Jos arvioija on ollut useammassa sarjassa arvioijana, järjestäjä jakaa </t>
  </si>
  <si>
    <t xml:space="preserve">matkakutannukset kilpailusarjojen kesken. Palkkiot ja muut kustannukset jaetaan osallistuneiden </t>
  </si>
  <si>
    <t>luistelijoiden lukumäärällä ja järjestänyt seura veloittaa kustannukset osallistuneilta seuroilta.</t>
  </si>
  <si>
    <r>
      <t>c)</t>
    </r>
    <r>
      <rPr>
        <sz val="7"/>
        <color theme="1"/>
        <rFont val="Times New Roman"/>
        <family val="1"/>
      </rPr>
      <t xml:space="preserve">   </t>
    </r>
    <r>
      <rPr>
        <sz val="10"/>
        <color theme="1"/>
        <rFont val="Arial"/>
        <family val="2"/>
      </rPr>
      <t>Valintakilpailut, jossa on yksi lohko junioreita ja toinen lohko, jossa on sekä juniorit että seniorit /</t>
    </r>
  </si>
  <si>
    <t>Loppukilpailut ja Hopeafinaali</t>
  </si>
  <si>
    <t>Arvioija merkitsee yhdelle riville yhden lohkon/hopeafinaalin junioreista palkkion ja toiselle riville toisen lohkon/loppukilpailun junioreiden ja senioreiden palkkion. Lisäksi hän täyttää toteutuneet matkakustannukset. Jos arvioija on ollut useammassa lohko/loppukilpailussa/hopeafinaalissa arvioijana, järjestäjä jakaa matkakustannukset kilpailusarjojen kesken. Palkkiot ja muut kustannukset jaetaan osallistuneiden luistelijoiden lukumäärällä ja järjestänyt seura veloittaa kustannukset osallistuneilta seuroilta.</t>
  </si>
  <si>
    <t>d) Yksinluistelun kans.sarjojen, SM-noviisien (Ei SM-jun/sen) ja jäätanssin kahden tai useamman sarjan valinta/lohkokilpailut/Kulta- ja Hopeafinaali sekä SM-noviiisien SM-kilpailut</t>
  </si>
  <si>
    <t>Arvioija merkitsee arvioimansa sarjaa koskevan palkkion omalle riville. Lisäksi hän täyttää toteutuneet matkakustannukset. Jos arvioija on ollut useammassa lohko/valinta/SM-kilpailussa/kulta/ hopeafinaalissa tai lajissa arvioijana, järjestäjä jakaa matkakustannukset yksinluistelu- ja jäätanssisarjojen kesken. Palkkiot ja muut kustannukset jaetaan osallistuneiden luistelijoiden ja parien lukumäärällä. Järjestänyt seura veloittaa kustannukset osallistuneilta seuroilta.</t>
  </si>
  <si>
    <r>
      <t>Jäätanssin</t>
    </r>
    <r>
      <rPr>
        <sz val="10"/>
        <rFont val="Arial"/>
        <family val="2"/>
      </rPr>
      <t xml:space="preserve"> osalta palkkiot ja muut kustannukset jaetaan osallistuneiden parien lukumäärällä ja järjestänyt seura veloittaa kustannukset sarjaan osallistuneilta yksinluistelu- ja jäätanssiseuroilta. Jäätanssissa kustannusten jaossa on ajoittain laskutus tehtävä soveltaen, etteivät heidän arvioijakustannukset nouse kohtuuttomiksi.</t>
    </r>
  </si>
  <si>
    <t>Esimerkki 1: YL Juniorit, seniorit, noviisit lohkokilpailu ja jäätanssin 2-päiväinen valintakilpailu</t>
  </si>
  <si>
    <t>1a) Junioreiden, senioreiden ja jäätanssin kaikki kulut (palkkiot + matkakulut) lasketaan yhteen ja jaetaan näiden sarjojen osallistujien kesken.</t>
  </si>
  <si>
    <t>1b) Noviisikilpailun arvioijien kulut (palkkiot + matkakulut) lasketaan yhteen ja jaetaan sen sarjan osallistuneiden kesken.</t>
  </si>
  <si>
    <t>Esimerkki 2: YL Deb 1-päiväinen, YL SM-nov 2-päiväinen ja JT yhteensä 5 paria 2-päiväinen kilpailu</t>
  </si>
  <si>
    <t>Jäätanssin arvioijien kulut lasketetaan YL SM-noviisisarjan kilpailuun, koska oli 2-päiväinen kilpailu</t>
  </si>
  <si>
    <t>Esimerkki 3: YL Nov 1-päiväinen, YL Jun+sen 2-päväinen ja JT noviisit 4 paria ja deb 1 pari 1-päiväinen</t>
  </si>
  <si>
    <t>Jäätanssin arvioijien kulut lasketetaan YL Noviisisarjan kilpailuun, koska oli 1-päiväinen kilpailu</t>
  </si>
  <si>
    <r>
      <t>-</t>
    </r>
    <r>
      <rPr>
        <sz val="7"/>
        <rFont val="Times New Roman"/>
        <family val="1"/>
      </rPr>
      <t xml:space="preserve">       </t>
    </r>
    <r>
      <rPr>
        <sz val="10"/>
        <rFont val="Arial"/>
        <family val="2"/>
      </rPr>
      <t>Jos tämä tapahtuma olisi ollut 2-päiväinen, veloitus Jun+sen -kilpailulta</t>
    </r>
  </si>
  <si>
    <t>Järjestävä seura vastaavasti veloittaa kustannukset seuroilta.</t>
  </si>
  <si>
    <t xml:space="preserve">Arvioija merkitsee arvioimansa sarjaa koskevan palkkion omalle riville lohko/valintakilpailun osalta ja </t>
  </si>
  <si>
    <t>matkakustannukset. Järjestäjä jakaa matkakustannukset kilpailujen ja kilpailusarjojen kesken.</t>
  </si>
  <si>
    <t>Palkkiot ja muut kustannukset jaetaan osallistuneiden luistelijoiden lukumäärällä ja järjestänyt seura veloittaa kustannukset osallistuneilta seuroilta.</t>
  </si>
  <si>
    <t>Muodostelmaluistelussa yhdeksi "kilpailuksi" katsottavat kilpailusarjat - Valinta/lohko/loppukilpailut ja SM- kilpailut</t>
  </si>
  <si>
    <t>Muodostelmaluistelussa yhdeksi "kilpailuksi" katsottavat kilpailusarjat - kutsu/alue- ja aluemestaruuskilpailut</t>
  </si>
  <si>
    <t>Kaikki ISU- sarjat</t>
  </si>
  <si>
    <t>Kaikki Tähtisarjat</t>
  </si>
  <si>
    <t>Yksinluistelussa yhdeksi "kilpailuksi" katsottavat kilpailusarjat - valinta/lohko/loppukilpailut, hopeafinaali ja SM- kilpailut</t>
  </si>
  <si>
    <t>Kaikki ISU sarjat</t>
  </si>
  <si>
    <t>Päivitetty 7.12.2020</t>
  </si>
  <si>
    <t>Yksinluistelussa yhdeksi "kilpailuksi" katsottavat kilpailusarjat - seura/kutsukilpailut</t>
  </si>
  <si>
    <t>Liiton lohko/valintakilpailussa myös seura/kutsukilpailussa</t>
  </si>
  <si>
    <t>seura/kutsukilpailun osalta omalle riville arviointijärjestelmän mukaan. Lisäksi hän täyttää toteutuneet</t>
  </si>
  <si>
    <t>Seura/kutsukilpailut</t>
  </si>
  <si>
    <t>Päivitetty 20.10.2022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</si>
</sst>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1" x14ac:knownFonts="1">
    <font>
      <sz val="11"/>
      <color theme="1"/>
      <name val="Calibri"/>
      <family val="2"/>
      <scheme val="minor"/>
    </font>
    <font>
      <sz val="10"/>
      <color theme="1"/>
      <name val="Arial"/>
      <family val="2"/>
    </font>
    <font>
      <sz val="10"/>
      <color theme="1"/>
      <name val="Arial"/>
      <family val="2"/>
    </font>
    <font>
      <sz val="11"/>
      <color rgb="FFFF0000"/>
      <name val="Calibri"/>
      <family val="2"/>
      <scheme val="minor"/>
    </font>
    <font>
      <b/>
      <sz val="11"/>
      <color theme="1"/>
      <name val="Calibri"/>
      <family val="2"/>
      <scheme val="minor"/>
    </font>
    <font>
      <b/>
      <sz val="10"/>
      <color theme="1"/>
      <name val="Arial"/>
      <family val="2"/>
    </font>
    <font>
      <b/>
      <sz val="10"/>
      <color rgb="FFFF0000"/>
      <name val="Arial"/>
      <family val="2"/>
    </font>
    <font>
      <b/>
      <sz val="10"/>
      <color rgb="FF008000"/>
      <name val="Arial"/>
      <family val="2"/>
    </font>
    <font>
      <b/>
      <sz val="10"/>
      <color rgb="FF3366FF"/>
      <name val="Arial"/>
      <family val="2"/>
    </font>
    <font>
      <b/>
      <sz val="10"/>
      <color theme="5" tint="-0.249977111117893"/>
      <name val="Arial"/>
      <family val="2"/>
    </font>
    <font>
      <b/>
      <sz val="10"/>
      <color theme="7"/>
      <name val="Arial"/>
      <family val="2"/>
    </font>
    <font>
      <sz val="10"/>
      <color rgb="FFFF0000"/>
      <name val="Arial"/>
      <family val="2"/>
    </font>
    <font>
      <sz val="10"/>
      <color rgb="FF008000"/>
      <name val="Arial"/>
      <family val="2"/>
    </font>
    <font>
      <sz val="10"/>
      <color rgb="FF3366FF"/>
      <name val="Arial"/>
      <family val="2"/>
    </font>
    <font>
      <sz val="10"/>
      <color theme="5" tint="-0.249977111117893"/>
      <name val="Arial"/>
      <family val="2"/>
    </font>
    <font>
      <sz val="10"/>
      <color theme="7" tint="-0.249977111117893"/>
      <name val="Arial"/>
      <family val="2"/>
    </font>
    <font>
      <sz val="10"/>
      <color rgb="FF000000"/>
      <name val="Arial"/>
      <family val="2"/>
    </font>
    <font>
      <b/>
      <sz val="10"/>
      <color rgb="FF000000"/>
      <name val="Arial"/>
      <family val="2"/>
    </font>
    <font>
      <b/>
      <sz val="10"/>
      <color theme="7" tint="-0.249977111117893"/>
      <name val="Arial"/>
      <family val="2"/>
    </font>
    <font>
      <sz val="10"/>
      <color theme="7"/>
      <name val="Arial"/>
      <family val="2"/>
    </font>
    <font>
      <b/>
      <sz val="10"/>
      <color rgb="FF0070C0"/>
      <name val="Arial"/>
      <family val="2"/>
    </font>
    <font>
      <sz val="11"/>
      <color theme="5" tint="-0.249977111117893"/>
      <name val="Calibri"/>
      <family val="2"/>
      <scheme val="minor"/>
    </font>
    <font>
      <b/>
      <sz val="11"/>
      <color theme="9" tint="-0.249977111117893"/>
      <name val="Calibri"/>
      <family val="2"/>
      <scheme val="minor"/>
    </font>
    <font>
      <b/>
      <sz val="11"/>
      <color rgb="FFFF0000"/>
      <name val="Calibri"/>
      <family val="2"/>
      <scheme val="minor"/>
    </font>
    <font>
      <b/>
      <sz val="10"/>
      <color theme="4"/>
      <name val="Arial"/>
      <family val="2"/>
    </font>
    <font>
      <b/>
      <sz val="11"/>
      <color theme="7" tint="-0.249977111117893"/>
      <name val="Calibri"/>
      <family val="2"/>
      <scheme val="minor"/>
    </font>
    <font>
      <b/>
      <sz val="11"/>
      <color theme="5" tint="-0.249977111117893"/>
      <name val="Calibri"/>
      <family val="2"/>
      <scheme val="minor"/>
    </font>
    <font>
      <b/>
      <sz val="11"/>
      <color theme="4"/>
      <name val="Calibri"/>
      <family val="2"/>
      <scheme val="minor"/>
    </font>
    <font>
      <sz val="10"/>
      <color theme="9" tint="-0.499984740745262"/>
      <name val="Arial"/>
      <family val="2"/>
    </font>
    <font>
      <sz val="11"/>
      <color theme="9" tint="-0.499984740745262"/>
      <name val="Calibri"/>
      <family val="2"/>
      <scheme val="minor"/>
    </font>
    <font>
      <b/>
      <sz val="10"/>
      <name val="Arial"/>
      <family val="2"/>
    </font>
    <font>
      <b/>
      <sz val="11"/>
      <color theme="9" tint="-0.499984740745262"/>
      <name val="Calibri"/>
      <family val="2"/>
      <scheme val="minor"/>
    </font>
    <font>
      <sz val="8"/>
      <color indexed="81"/>
      <name val="Tahoma"/>
      <family val="2"/>
    </font>
    <font>
      <b/>
      <sz val="8"/>
      <color indexed="81"/>
      <name val="Tahoma"/>
      <family val="2"/>
    </font>
    <font>
      <sz val="7"/>
      <color theme="1"/>
      <name val="Times New Roman"/>
      <family val="1"/>
    </font>
    <font>
      <sz val="10"/>
      <color theme="1"/>
      <name val="Symbol"/>
      <family val="1"/>
      <charset val="2"/>
    </font>
    <font>
      <sz val="10"/>
      <color rgb="FF538135"/>
      <name val="Arial"/>
      <family val="2"/>
    </font>
    <font>
      <sz val="10"/>
      <name val="Arial"/>
      <family val="2"/>
    </font>
    <font>
      <sz val="10"/>
      <color rgb="FFC00000"/>
      <name val="Arial"/>
      <family val="2"/>
    </font>
    <font>
      <sz val="7"/>
      <name val="Times New Roman"/>
      <family val="1"/>
    </font>
    <font>
      <sz val="11"/>
      <color rgb="FFC00000"/>
      <name val="Calibri"/>
      <family val="2"/>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diagonal/>
    </border>
    <border>
      <left style="thin">
        <color auto="1"/>
      </left>
      <right/>
      <top style="medium">
        <color indexed="64"/>
      </top>
      <bottom style="medium">
        <color indexed="64"/>
      </bottom>
      <diagonal/>
    </border>
    <border>
      <left style="thin">
        <color auto="1"/>
      </left>
      <right/>
      <top/>
      <bottom style="thin">
        <color auto="1"/>
      </bottom>
      <diagonal/>
    </border>
    <border>
      <left/>
      <right style="medium">
        <color indexed="64"/>
      </right>
      <top style="thin">
        <color indexed="64"/>
      </top>
      <bottom style="medium">
        <color indexed="64"/>
      </bottom>
      <diagonal/>
    </border>
    <border>
      <left/>
      <right style="thin">
        <color auto="1"/>
      </right>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219">
    <xf numFmtId="0" fontId="0" fillId="0" borderId="0" xfId="0"/>
    <xf numFmtId="14" fontId="0" fillId="0" borderId="0" xfId="0" quotePrefix="1" applyNumberFormat="1"/>
    <xf numFmtId="0" fontId="5" fillId="0" borderId="0" xfId="0" applyFont="1"/>
    <xf numFmtId="0" fontId="5" fillId="0" borderId="0" xfId="0" applyFont="1" applyAlignment="1">
      <alignment horizontal="right"/>
    </xf>
    <xf numFmtId="0" fontId="5" fillId="0" borderId="3" xfId="0" applyFont="1" applyBorder="1"/>
    <xf numFmtId="2" fontId="11" fillId="0" borderId="4" xfId="0" applyNumberFormat="1" applyFont="1" applyBorder="1" applyAlignment="1">
      <alignment horizontal="center"/>
    </xf>
    <xf numFmtId="0" fontId="12" fillId="0" borderId="4" xfId="0" applyFont="1" applyBorder="1" applyAlignment="1">
      <alignment horizontal="center"/>
    </xf>
    <xf numFmtId="0" fontId="13" fillId="0" borderId="4" xfId="0" applyFont="1" applyBorder="1" applyAlignment="1">
      <alignment horizontal="center"/>
    </xf>
    <xf numFmtId="0" fontId="14" fillId="0" borderId="4" xfId="0" applyFont="1" applyBorder="1" applyAlignment="1">
      <alignment horizontal="center"/>
    </xf>
    <xf numFmtId="0" fontId="16" fillId="0" borderId="5" xfId="0" applyFont="1" applyBorder="1"/>
    <xf numFmtId="0" fontId="17" fillId="0" borderId="5" xfId="0" applyFont="1" applyBorder="1"/>
    <xf numFmtId="0" fontId="17" fillId="0" borderId="0" xfId="0" applyFont="1"/>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19" fillId="0" borderId="0" xfId="0" applyFont="1"/>
    <xf numFmtId="0" fontId="20" fillId="0" borderId="0" xfId="0" applyFont="1"/>
    <xf numFmtId="0" fontId="6" fillId="0" borderId="0" xfId="0" applyFont="1"/>
    <xf numFmtId="0" fontId="16" fillId="0" borderId="5" xfId="0" applyFont="1" applyBorder="1" applyAlignment="1">
      <alignment horizontal="center" wrapText="1"/>
    </xf>
    <xf numFmtId="0" fontId="17" fillId="0" borderId="5" xfId="0" applyFont="1" applyBorder="1" applyAlignment="1">
      <alignment horizontal="center"/>
    </xf>
    <xf numFmtId="0" fontId="16" fillId="0" borderId="5" xfId="0" applyFont="1" applyBorder="1" applyAlignment="1">
      <alignment horizontal="center"/>
    </xf>
    <xf numFmtId="2" fontId="5" fillId="0" borderId="5" xfId="0" applyNumberFormat="1" applyFont="1" applyBorder="1" applyAlignment="1">
      <alignment horizontal="center"/>
    </xf>
    <xf numFmtId="0" fontId="5" fillId="0" borderId="5" xfId="0" applyFont="1" applyBorder="1"/>
    <xf numFmtId="0" fontId="0" fillId="0" borderId="5" xfId="0"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17" fillId="0" borderId="5" xfId="0" applyFont="1" applyBorder="1" applyAlignment="1">
      <alignment horizontal="center" wrapText="1"/>
    </xf>
    <xf numFmtId="0" fontId="18" fillId="0" borderId="0" xfId="0" applyFont="1"/>
    <xf numFmtId="0" fontId="9" fillId="0" borderId="7" xfId="0" applyFont="1" applyBorder="1" applyAlignment="1">
      <alignment horizontal="center"/>
    </xf>
    <xf numFmtId="0" fontId="10" fillId="0" borderId="10" xfId="0" applyFont="1" applyBorder="1" applyAlignment="1">
      <alignment horizontal="center"/>
    </xf>
    <xf numFmtId="0" fontId="15" fillId="0" borderId="11" xfId="0" applyFont="1" applyBorder="1" applyAlignment="1">
      <alignment horizontal="center"/>
    </xf>
    <xf numFmtId="2" fontId="5" fillId="0" borderId="5" xfId="0" applyNumberFormat="1" applyFont="1" applyBorder="1" applyAlignment="1">
      <alignment horizontal="center" wrapText="1"/>
    </xf>
    <xf numFmtId="0" fontId="4" fillId="0" borderId="5" xfId="0" applyFont="1" applyBorder="1" applyAlignment="1">
      <alignment horizontal="center"/>
    </xf>
    <xf numFmtId="0" fontId="10" fillId="0" borderId="0" xfId="0" applyFont="1" applyAlignment="1">
      <alignment horizontal="center"/>
    </xf>
    <xf numFmtId="0" fontId="15" fillId="0" borderId="0" xfId="0" applyFont="1" applyAlignment="1">
      <alignment horizontal="center"/>
    </xf>
    <xf numFmtId="1" fontId="15" fillId="0" borderId="0" xfId="0" applyNumberFormat="1" applyFont="1" applyAlignment="1">
      <alignment horizontal="center"/>
    </xf>
    <xf numFmtId="0" fontId="14" fillId="0" borderId="12" xfId="0" applyFont="1" applyBorder="1" applyAlignment="1">
      <alignment horizontal="center"/>
    </xf>
    <xf numFmtId="0" fontId="17" fillId="0" borderId="14" xfId="0" applyFont="1" applyBorder="1"/>
    <xf numFmtId="0" fontId="24" fillId="0" borderId="0" xfId="0" applyFont="1"/>
    <xf numFmtId="0" fontId="9" fillId="0" borderId="0" xfId="0" applyFont="1"/>
    <xf numFmtId="164" fontId="23" fillId="0" borderId="0" xfId="0" applyNumberFormat="1" applyFont="1" applyAlignment="1">
      <alignment horizontal="center"/>
    </xf>
    <xf numFmtId="164" fontId="22" fillId="0" borderId="0" xfId="0" applyNumberFormat="1" applyFont="1" applyAlignment="1">
      <alignment horizontal="center"/>
    </xf>
    <xf numFmtId="164" fontId="27" fillId="0" borderId="0" xfId="0" applyNumberFormat="1" applyFont="1" applyAlignment="1">
      <alignment horizontal="center"/>
    </xf>
    <xf numFmtId="164" fontId="26" fillId="0" borderId="0" xfId="0" applyNumberFormat="1" applyFont="1" applyAlignment="1">
      <alignment horizontal="center"/>
    </xf>
    <xf numFmtId="164" fontId="25" fillId="0" borderId="0" xfId="0" applyNumberFormat="1" applyFont="1" applyAlignment="1">
      <alignment horizontal="center"/>
    </xf>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23" fillId="0" borderId="0" xfId="0" applyFont="1" applyAlignment="1">
      <alignment horizontal="center"/>
    </xf>
    <xf numFmtId="164" fontId="4" fillId="0" borderId="15" xfId="0" applyNumberFormat="1" applyFont="1" applyBorder="1" applyAlignment="1">
      <alignment horizontal="center"/>
    </xf>
    <xf numFmtId="164" fontId="4" fillId="0" borderId="16" xfId="0" applyNumberFormat="1" applyFont="1" applyBorder="1" applyAlignment="1">
      <alignment horizontal="center"/>
    </xf>
    <xf numFmtId="164" fontId="4" fillId="0" borderId="17" xfId="0" applyNumberFormat="1" applyFont="1" applyBorder="1" applyAlignment="1">
      <alignment horizontal="center"/>
    </xf>
    <xf numFmtId="164" fontId="0" fillId="0" borderId="5" xfId="0" applyNumberFormat="1" applyBorder="1" applyAlignment="1">
      <alignment horizontal="center"/>
    </xf>
    <xf numFmtId="164" fontId="11" fillId="0" borderId="6" xfId="0" applyNumberFormat="1" applyFont="1" applyBorder="1" applyAlignment="1">
      <alignment horizontal="center"/>
    </xf>
    <xf numFmtId="164" fontId="12" fillId="0" borderId="6" xfId="0" applyNumberFormat="1" applyFont="1" applyBorder="1" applyAlignment="1">
      <alignment horizontal="center"/>
    </xf>
    <xf numFmtId="164" fontId="13" fillId="0" borderId="6" xfId="0" applyNumberFormat="1" applyFont="1" applyBorder="1" applyAlignment="1">
      <alignment horizontal="center"/>
    </xf>
    <xf numFmtId="164" fontId="15" fillId="0" borderId="6" xfId="0" applyNumberFormat="1" applyFont="1" applyBorder="1" applyAlignment="1">
      <alignment horizontal="center"/>
    </xf>
    <xf numFmtId="164" fontId="11" fillId="0" borderId="5" xfId="0" applyNumberFormat="1" applyFont="1" applyBorder="1" applyAlignment="1">
      <alignment horizontal="center"/>
    </xf>
    <xf numFmtId="164" fontId="13" fillId="0" borderId="5" xfId="0" applyNumberFormat="1" applyFont="1" applyBorder="1" applyAlignment="1">
      <alignment horizontal="center"/>
    </xf>
    <xf numFmtId="164" fontId="15" fillId="0" borderId="5" xfId="0" applyNumberFormat="1" applyFont="1" applyBorder="1" applyAlignment="1">
      <alignment horizontal="center"/>
    </xf>
    <xf numFmtId="164" fontId="14" fillId="0" borderId="5" xfId="0" applyNumberFormat="1" applyFont="1" applyBorder="1" applyAlignment="1">
      <alignment horizontal="center"/>
    </xf>
    <xf numFmtId="164" fontId="21" fillId="0" borderId="6" xfId="0" applyNumberFormat="1" applyFont="1" applyBorder="1" applyAlignment="1">
      <alignment horizontal="center"/>
    </xf>
    <xf numFmtId="164" fontId="21" fillId="0" borderId="5" xfId="0" applyNumberFormat="1" applyFont="1" applyBorder="1" applyAlignment="1">
      <alignment horizontal="center"/>
    </xf>
    <xf numFmtId="164" fontId="13" fillId="0" borderId="13" xfId="0" applyNumberFormat="1" applyFont="1" applyBorder="1" applyAlignment="1">
      <alignment horizontal="center"/>
    </xf>
    <xf numFmtId="164" fontId="14" fillId="0" borderId="13" xfId="0" applyNumberFormat="1" applyFont="1" applyBorder="1" applyAlignment="1">
      <alignment horizontal="center"/>
    </xf>
    <xf numFmtId="164" fontId="15" fillId="0" borderId="13" xfId="0" applyNumberFormat="1" applyFont="1" applyBorder="1" applyAlignment="1">
      <alignment horizontal="center"/>
    </xf>
    <xf numFmtId="0" fontId="16" fillId="0" borderId="3" xfId="0" applyFont="1" applyBorder="1"/>
    <xf numFmtId="164" fontId="28" fillId="0" borderId="6" xfId="0" applyNumberFormat="1" applyFont="1" applyBorder="1" applyAlignment="1">
      <alignment horizontal="center"/>
    </xf>
    <xf numFmtId="164" fontId="28" fillId="0" borderId="5" xfId="0" applyNumberFormat="1" applyFont="1" applyBorder="1" applyAlignment="1">
      <alignment horizontal="center"/>
    </xf>
    <xf numFmtId="164" fontId="29" fillId="0" borderId="5" xfId="0" applyNumberFormat="1" applyFont="1" applyBorder="1" applyAlignment="1">
      <alignment horizontal="center"/>
    </xf>
    <xf numFmtId="164" fontId="3" fillId="0" borderId="5" xfId="0" applyNumberFormat="1" applyFont="1" applyBorder="1" applyAlignment="1">
      <alignment horizontal="center"/>
    </xf>
    <xf numFmtId="164" fontId="3" fillId="0" borderId="13" xfId="0" applyNumberFormat="1" applyFont="1" applyBorder="1" applyAlignment="1">
      <alignment horizontal="center"/>
    </xf>
    <xf numFmtId="164" fontId="29" fillId="0" borderId="13" xfId="0" applyNumberFormat="1" applyFont="1" applyBorder="1" applyAlignment="1">
      <alignment horizontal="center"/>
    </xf>
    <xf numFmtId="0" fontId="22" fillId="0" borderId="0" xfId="0" applyFont="1" applyAlignment="1">
      <alignment horizontal="left"/>
    </xf>
    <xf numFmtId="0" fontId="7" fillId="0" borderId="1" xfId="0" applyFont="1" applyBorder="1" applyAlignment="1">
      <alignment horizontal="center" wrapText="1"/>
    </xf>
    <xf numFmtId="0" fontId="6" fillId="0" borderId="1" xfId="0" applyFont="1" applyBorder="1" applyAlignment="1">
      <alignment horizontal="center" wrapText="1"/>
    </xf>
    <xf numFmtId="0" fontId="8" fillId="0" borderId="1" xfId="0" applyFont="1" applyBorder="1" applyAlignment="1">
      <alignment horizontal="center" wrapText="1"/>
    </xf>
    <xf numFmtId="2" fontId="6" fillId="0" borderId="4" xfId="0" applyNumberFormat="1" applyFont="1" applyBorder="1" applyAlignment="1">
      <alignment horizontal="center" vertical="center"/>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18" fillId="0" borderId="11" xfId="0" applyFont="1" applyBorder="1" applyAlignment="1">
      <alignment horizontal="center" vertical="center"/>
    </xf>
    <xf numFmtId="0" fontId="16" fillId="0" borderId="18" xfId="0" applyFont="1" applyBorder="1"/>
    <xf numFmtId="0" fontId="6" fillId="0" borderId="7" xfId="0" applyFont="1" applyBorder="1" applyAlignment="1">
      <alignment horizontal="center" wrapText="1"/>
    </xf>
    <xf numFmtId="0" fontId="7" fillId="0" borderId="7" xfId="0" applyFont="1" applyBorder="1" applyAlignment="1">
      <alignment horizontal="center" wrapText="1"/>
    </xf>
    <xf numFmtId="0" fontId="8" fillId="0" borderId="7" xfId="0" applyFont="1" applyBorder="1" applyAlignment="1">
      <alignment horizontal="center" wrapText="1"/>
    </xf>
    <xf numFmtId="0" fontId="10" fillId="0" borderId="19" xfId="0" applyFont="1" applyBorder="1" applyAlignment="1">
      <alignment horizontal="center"/>
    </xf>
    <xf numFmtId="164" fontId="0" fillId="0" borderId="0" xfId="0" applyNumberFormat="1"/>
    <xf numFmtId="0" fontId="16" fillId="0" borderId="0" xfId="0" applyFont="1"/>
    <xf numFmtId="164" fontId="3" fillId="0" borderId="0" xfId="0" applyNumberFormat="1" applyFont="1" applyAlignment="1">
      <alignment horizontal="center"/>
    </xf>
    <xf numFmtId="164" fontId="29" fillId="0" borderId="0" xfId="0" applyNumberFormat="1" applyFont="1" applyAlignment="1">
      <alignment horizontal="center"/>
    </xf>
    <xf numFmtId="164" fontId="13" fillId="0" borderId="0" xfId="0" applyNumberFormat="1" applyFont="1" applyAlignment="1">
      <alignment horizontal="center"/>
    </xf>
    <xf numFmtId="164" fontId="14" fillId="0" borderId="0" xfId="0" applyNumberFormat="1" applyFont="1" applyAlignment="1">
      <alignment horizontal="center"/>
    </xf>
    <xf numFmtId="164" fontId="15" fillId="0" borderId="0" xfId="0" applyNumberFormat="1"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64" fontId="4" fillId="0" borderId="0" xfId="0" applyNumberFormat="1" applyFont="1" applyAlignment="1">
      <alignment horizontal="center"/>
    </xf>
    <xf numFmtId="164" fontId="4" fillId="0" borderId="5" xfId="0" applyNumberFormat="1" applyFont="1" applyBorder="1" applyAlignment="1">
      <alignment horizontal="center"/>
    </xf>
    <xf numFmtId="164" fontId="4" fillId="0" borderId="20" xfId="0" applyNumberFormat="1" applyFont="1" applyBorder="1" applyAlignment="1">
      <alignment horizontal="center"/>
    </xf>
    <xf numFmtId="164" fontId="15" fillId="0" borderId="21" xfId="0" applyNumberFormat="1" applyFont="1" applyBorder="1" applyAlignment="1">
      <alignment horizontal="center"/>
    </xf>
    <xf numFmtId="164" fontId="15" fillId="0" borderId="23" xfId="0" applyNumberFormat="1" applyFont="1" applyBorder="1" applyAlignment="1">
      <alignment horizontal="center"/>
    </xf>
    <xf numFmtId="164" fontId="4" fillId="0" borderId="24" xfId="0" applyNumberFormat="1" applyFont="1" applyBorder="1" applyAlignment="1">
      <alignment horizontal="center"/>
    </xf>
    <xf numFmtId="0" fontId="4" fillId="0" borderId="0" xfId="0" applyFont="1" applyAlignment="1">
      <alignment horizontal="center"/>
    </xf>
    <xf numFmtId="2" fontId="5" fillId="0" borderId="6" xfId="0" applyNumberFormat="1" applyFont="1" applyBorder="1" applyAlignment="1">
      <alignment horizontal="center" wrapText="1"/>
    </xf>
    <xf numFmtId="0" fontId="4" fillId="0" borderId="6" xfId="0" applyFont="1" applyBorder="1" applyAlignment="1">
      <alignment horizontal="center"/>
    </xf>
    <xf numFmtId="0" fontId="23" fillId="0" borderId="6" xfId="0" applyFont="1" applyBorder="1" applyAlignment="1">
      <alignment horizontal="center" wrapText="1"/>
    </xf>
    <xf numFmtId="0" fontId="31" fillId="0" borderId="6" xfId="0" applyFont="1" applyBorder="1" applyAlignment="1">
      <alignment horizontal="center" wrapText="1"/>
    </xf>
    <xf numFmtId="0" fontId="27" fillId="0" borderId="6" xfId="0" applyFont="1" applyBorder="1" applyAlignment="1">
      <alignment horizontal="center" wrapText="1"/>
    </xf>
    <xf numFmtId="0" fontId="26" fillId="0" borderId="6" xfId="0" applyFont="1" applyBorder="1" applyAlignment="1">
      <alignment horizontal="center"/>
    </xf>
    <xf numFmtId="0" fontId="25" fillId="0" borderId="6" xfId="0" applyFont="1" applyBorder="1" applyAlignment="1">
      <alignment horizontal="center" wrapText="1"/>
    </xf>
    <xf numFmtId="0" fontId="15" fillId="0" borderId="26" xfId="0" applyFont="1" applyBorder="1" applyAlignment="1">
      <alignment horizontal="center"/>
    </xf>
    <xf numFmtId="0" fontId="15" fillId="0" borderId="27" xfId="0" applyFont="1" applyBorder="1" applyAlignment="1">
      <alignment horizontal="center"/>
    </xf>
    <xf numFmtId="0" fontId="16" fillId="0" borderId="28" xfId="0" applyFont="1" applyBorder="1"/>
    <xf numFmtId="164" fontId="0" fillId="0" borderId="13" xfId="0" applyNumberFormat="1" applyBorder="1" applyAlignment="1">
      <alignment horizontal="center"/>
    </xf>
    <xf numFmtId="0" fontId="0" fillId="0" borderId="13" xfId="0" applyBorder="1" applyAlignment="1">
      <alignment horizontal="center"/>
    </xf>
    <xf numFmtId="0" fontId="4" fillId="0" borderId="16" xfId="0" applyFont="1" applyBorder="1" applyAlignment="1">
      <alignment horizontal="center"/>
    </xf>
    <xf numFmtId="164" fontId="23" fillId="0" borderId="25" xfId="0" applyNumberFormat="1" applyFont="1" applyBorder="1" applyAlignment="1">
      <alignment horizontal="center"/>
    </xf>
    <xf numFmtId="164" fontId="31" fillId="0" borderId="25" xfId="0" applyNumberFormat="1" applyFont="1" applyBorder="1" applyAlignment="1">
      <alignment horizontal="center"/>
    </xf>
    <xf numFmtId="164" fontId="8" fillId="0" borderId="25" xfId="0" applyNumberFormat="1" applyFont="1" applyBorder="1" applyAlignment="1">
      <alignment horizontal="center"/>
    </xf>
    <xf numFmtId="164" fontId="9" fillId="0" borderId="25" xfId="0" applyNumberFormat="1" applyFont="1" applyBorder="1" applyAlignment="1">
      <alignment horizontal="center"/>
    </xf>
    <xf numFmtId="164" fontId="18" fillId="0" borderId="24" xfId="0" applyNumberFormat="1" applyFont="1" applyBorder="1" applyAlignment="1">
      <alignment horizontal="center"/>
    </xf>
    <xf numFmtId="164" fontId="0" fillId="0" borderId="24" xfId="0" applyNumberFormat="1" applyBorder="1" applyAlignment="1">
      <alignment horizontal="center"/>
    </xf>
    <xf numFmtId="164" fontId="6" fillId="0" borderId="25" xfId="0" applyNumberFormat="1" applyFont="1" applyBorder="1" applyAlignment="1">
      <alignment horizontal="center"/>
    </xf>
    <xf numFmtId="164" fontId="7" fillId="0" borderId="25" xfId="0" applyNumberFormat="1" applyFont="1" applyBorder="1" applyAlignment="1">
      <alignment horizontal="center"/>
    </xf>
    <xf numFmtId="164" fontId="19" fillId="0" borderId="24" xfId="0" applyNumberFormat="1" applyFont="1" applyBorder="1" applyAlignment="1">
      <alignment horizontal="center"/>
    </xf>
    <xf numFmtId="164" fontId="0" fillId="0" borderId="14" xfId="0" applyNumberFormat="1" applyBorder="1" applyAlignment="1">
      <alignment horizontal="center"/>
    </xf>
    <xf numFmtId="164" fontId="0" fillId="0" borderId="25" xfId="0" applyNumberFormat="1" applyBorder="1" applyAlignment="1">
      <alignment horizontal="center"/>
    </xf>
    <xf numFmtId="0" fontId="20" fillId="0" borderId="0" xfId="0" applyFont="1" applyAlignment="1">
      <alignment vertical="center"/>
    </xf>
    <xf numFmtId="0" fontId="35" fillId="0" borderId="0" xfId="0" applyFont="1" applyAlignment="1">
      <alignment horizontal="justify" vertical="center"/>
    </xf>
    <xf numFmtId="0" fontId="20" fillId="0" borderId="0" xfId="0" applyFont="1" applyAlignment="1">
      <alignment vertical="center" wrapText="1"/>
    </xf>
    <xf numFmtId="0" fontId="0" fillId="0" borderId="0" xfId="0" applyAlignment="1">
      <alignment wrapText="1"/>
    </xf>
    <xf numFmtId="0" fontId="5" fillId="0" borderId="0" xfId="0" applyFont="1" applyAlignment="1">
      <alignment vertical="center" wrapText="1"/>
    </xf>
    <xf numFmtId="0" fontId="35" fillId="0" borderId="0" xfId="0" applyFont="1" applyAlignment="1">
      <alignment horizontal="left" vertical="center"/>
    </xf>
    <xf numFmtId="0" fontId="5" fillId="0" borderId="0" xfId="0" applyFont="1" applyAlignment="1">
      <alignment horizontal="left" vertical="center"/>
    </xf>
    <xf numFmtId="0" fontId="23" fillId="0" borderId="0" xfId="0" applyFont="1"/>
    <xf numFmtId="0" fontId="5" fillId="0" borderId="31" xfId="0" applyFont="1" applyBorder="1" applyAlignment="1">
      <alignment horizontal="center"/>
    </xf>
    <xf numFmtId="0" fontId="5" fillId="0" borderId="14" xfId="0" applyFont="1" applyBorder="1"/>
    <xf numFmtId="0" fontId="5" fillId="0" borderId="24" xfId="0" applyFont="1" applyBorder="1"/>
    <xf numFmtId="0" fontId="35" fillId="0" borderId="0" xfId="0" applyFont="1" applyAlignment="1">
      <alignment horizontal="left" vertical="center" wrapText="1"/>
    </xf>
    <xf numFmtId="0" fontId="20" fillId="0" borderId="0" xfId="0" applyFont="1" applyAlignment="1">
      <alignment horizontal="left" vertical="center" wrapText="1"/>
    </xf>
    <xf numFmtId="0" fontId="38" fillId="0" borderId="0" xfId="0" applyFont="1" applyAlignment="1">
      <alignment horizontal="justify" vertical="center"/>
    </xf>
    <xf numFmtId="0" fontId="5" fillId="0" borderId="0" xfId="0" applyFont="1" applyAlignment="1">
      <alignment vertical="center"/>
    </xf>
    <xf numFmtId="0" fontId="30" fillId="0" borderId="0" xfId="0" applyFont="1" applyAlignment="1">
      <alignment horizontal="justify" vertical="center"/>
    </xf>
    <xf numFmtId="0" fontId="37" fillId="0" borderId="0" xfId="0" applyFont="1" applyAlignment="1">
      <alignment horizontal="justify" vertical="center"/>
    </xf>
    <xf numFmtId="0" fontId="37" fillId="0" borderId="0" xfId="0" quotePrefix="1" applyFont="1" applyAlignment="1">
      <alignment horizontal="left" vertical="center"/>
    </xf>
    <xf numFmtId="0" fontId="40" fillId="0" borderId="0" xfId="0" applyFont="1"/>
    <xf numFmtId="0" fontId="5" fillId="0" borderId="0" xfId="0" applyFont="1" applyAlignment="1">
      <alignment horizontal="left" vertical="center" wrapText="1"/>
    </xf>
    <xf numFmtId="0" fontId="38" fillId="0" borderId="0" xfId="0" applyFont="1" applyAlignment="1">
      <alignment vertical="center" wrapText="1"/>
    </xf>
    <xf numFmtId="0" fontId="38" fillId="0" borderId="0" xfId="0" applyFont="1" applyAlignment="1">
      <alignment vertical="center"/>
    </xf>
    <xf numFmtId="0" fontId="37" fillId="0" borderId="0" xfId="0" applyFont="1"/>
    <xf numFmtId="0" fontId="3" fillId="0" borderId="0" xfId="0" applyFont="1"/>
    <xf numFmtId="0" fontId="0" fillId="0" borderId="0" xfId="0" quotePrefix="1" applyAlignment="1">
      <alignment wrapText="1"/>
    </xf>
    <xf numFmtId="0" fontId="37" fillId="0" borderId="29" xfId="0" applyFont="1" applyBorder="1" applyAlignment="1">
      <alignment vertical="center" wrapText="1"/>
    </xf>
    <xf numFmtId="0" fontId="37" fillId="0" borderId="29" xfId="0" applyFont="1" applyBorder="1" applyAlignment="1">
      <alignment vertical="center"/>
    </xf>
    <xf numFmtId="0" fontId="9" fillId="0" borderId="1" xfId="0" applyFont="1" applyBorder="1" applyAlignment="1">
      <alignment horizontal="center"/>
    </xf>
    <xf numFmtId="164" fontId="2" fillId="0" borderId="6" xfId="0" applyNumberFormat="1" applyFont="1" applyBorder="1" applyAlignment="1">
      <alignment horizontal="center"/>
    </xf>
    <xf numFmtId="164" fontId="2" fillId="0" borderId="5" xfId="0" applyNumberFormat="1" applyFont="1" applyBorder="1" applyAlignment="1">
      <alignment horizontal="center"/>
    </xf>
    <xf numFmtId="0" fontId="2" fillId="0" borderId="5" xfId="0" applyFont="1" applyBorder="1"/>
    <xf numFmtId="0" fontId="2" fillId="0" borderId="0" xfId="0" applyFont="1" applyAlignment="1">
      <alignment horizontal="justify" vertical="center"/>
    </xf>
    <xf numFmtId="0" fontId="2" fillId="0" borderId="0" xfId="0" applyFont="1" applyAlignment="1">
      <alignment horizontal="left" vertical="center"/>
    </xf>
    <xf numFmtId="0" fontId="2" fillId="0" borderId="0" xfId="0" quotePrefix="1" applyFont="1" applyAlignment="1">
      <alignment horizontal="left" vertical="center" wrapText="1"/>
    </xf>
    <xf numFmtId="0" fontId="2" fillId="0" borderId="0" xfId="0" applyFont="1" applyAlignment="1">
      <alignment vertical="center"/>
    </xf>
    <xf numFmtId="0" fontId="2" fillId="0" borderId="0" xfId="0" quotePrefix="1" applyFont="1" applyAlignment="1">
      <alignment horizontal="left" vertical="center"/>
    </xf>
    <xf numFmtId="0" fontId="2" fillId="0" borderId="0" xfId="0" applyFont="1" applyAlignment="1">
      <alignment vertical="center" wrapText="1"/>
    </xf>
    <xf numFmtId="0" fontId="2" fillId="0" borderId="0" xfId="0" applyFont="1" applyAlignment="1">
      <alignment horizontal="left" vertical="center" wrapText="1"/>
    </xf>
    <xf numFmtId="0" fontId="2" fillId="0" borderId="29" xfId="0" applyFont="1" applyBorder="1" applyAlignment="1">
      <alignment vertical="center"/>
    </xf>
    <xf numFmtId="0" fontId="2" fillId="0" borderId="0" xfId="0" applyFont="1"/>
    <xf numFmtId="0" fontId="2" fillId="0" borderId="29" xfId="0" applyFont="1" applyBorder="1" applyAlignment="1">
      <alignment vertical="center" wrapText="1"/>
    </xf>
    <xf numFmtId="0" fontId="2" fillId="0" borderId="27" xfId="0" applyFont="1" applyBorder="1" applyAlignment="1">
      <alignment vertical="center"/>
    </xf>
    <xf numFmtId="0" fontId="2" fillId="0" borderId="31" xfId="0" quotePrefix="1" applyFont="1" applyBorder="1" applyAlignment="1">
      <alignment vertical="center" wrapText="1"/>
    </xf>
    <xf numFmtId="0" fontId="2" fillId="0" borderId="0" xfId="0" quotePrefix="1" applyFont="1" applyAlignment="1">
      <alignment horizontal="justify" vertical="center"/>
    </xf>
    <xf numFmtId="0" fontId="2" fillId="0" borderId="24" xfId="0" applyFont="1" applyBorder="1" applyAlignment="1">
      <alignment vertical="center"/>
    </xf>
    <xf numFmtId="0" fontId="2" fillId="0" borderId="30" xfId="0" applyFont="1" applyBorder="1" applyAlignment="1">
      <alignment vertical="center"/>
    </xf>
    <xf numFmtId="0" fontId="2" fillId="0" borderId="30" xfId="0" applyFont="1" applyBorder="1" applyAlignment="1">
      <alignment vertical="center" wrapText="1"/>
    </xf>
    <xf numFmtId="0" fontId="2" fillId="0" borderId="19" xfId="0" applyFont="1" applyBorder="1" applyAlignment="1">
      <alignment vertical="center" wrapText="1"/>
    </xf>
    <xf numFmtId="0" fontId="2" fillId="0" borderId="34" xfId="0" applyFont="1" applyBorder="1" applyAlignment="1">
      <alignment vertical="center"/>
    </xf>
    <xf numFmtId="0" fontId="2" fillId="0" borderId="29" xfId="0" applyFont="1" applyBorder="1"/>
    <xf numFmtId="0" fontId="2" fillId="0" borderId="0" xfId="0" applyFont="1" applyAlignment="1">
      <alignment wrapText="1"/>
    </xf>
    <xf numFmtId="0" fontId="1" fillId="0" borderId="29" xfId="0" applyFont="1" applyBorder="1" applyAlignment="1">
      <alignment vertical="center"/>
    </xf>
    <xf numFmtId="0" fontId="5" fillId="2" borderId="0" xfId="0" applyFont="1" applyFill="1" applyAlignment="1">
      <alignment horizontal="left" vertical="center" wrapText="1"/>
    </xf>
    <xf numFmtId="0" fontId="1" fillId="0" borderId="30" xfId="0" applyFont="1" applyBorder="1" applyAlignment="1">
      <alignment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4" fillId="0" borderId="14" xfId="0" applyFont="1" applyBorder="1" applyAlignment="1">
      <alignment horizontal="center"/>
    </xf>
    <xf numFmtId="0" fontId="4" fillId="0" borderId="25" xfId="0" applyFont="1" applyBorder="1" applyAlignment="1">
      <alignment horizontal="center"/>
    </xf>
    <xf numFmtId="0" fontId="4" fillId="0" borderId="24" xfId="0" applyFont="1" applyBorder="1" applyAlignment="1">
      <alignment horizontal="center"/>
    </xf>
    <xf numFmtId="0" fontId="30" fillId="0" borderId="14" xfId="0" applyFont="1" applyBorder="1" applyAlignment="1">
      <alignment horizontal="center"/>
    </xf>
    <xf numFmtId="0" fontId="30" fillId="0" borderId="25" xfId="0" applyFont="1" applyBorder="1" applyAlignment="1">
      <alignment horizontal="center"/>
    </xf>
    <xf numFmtId="0" fontId="30" fillId="0" borderId="24" xfId="0" applyFont="1" applyBorder="1" applyAlignment="1">
      <alignment horizontal="center"/>
    </xf>
    <xf numFmtId="0" fontId="5" fillId="0" borderId="32" xfId="0" applyFont="1" applyBorder="1" applyAlignment="1">
      <alignment horizontal="left"/>
    </xf>
    <xf numFmtId="0" fontId="5" fillId="0" borderId="31" xfId="0" applyFont="1" applyBorder="1" applyAlignment="1">
      <alignment horizontal="left"/>
    </xf>
    <xf numFmtId="0" fontId="5" fillId="0" borderId="33" xfId="0" applyFont="1" applyBorder="1" applyAlignment="1">
      <alignment horizontal="left"/>
    </xf>
    <xf numFmtId="0" fontId="5" fillId="0" borderId="14" xfId="0" applyFont="1" applyBorder="1" applyAlignment="1">
      <alignment horizontal="center"/>
    </xf>
    <xf numFmtId="0" fontId="5" fillId="0" borderId="25" xfId="0" applyFont="1" applyBorder="1" applyAlignment="1">
      <alignment horizontal="center"/>
    </xf>
    <xf numFmtId="0" fontId="5" fillId="0" borderId="24" xfId="0" applyFont="1" applyBorder="1" applyAlignment="1">
      <alignment horizontal="center"/>
    </xf>
    <xf numFmtId="0" fontId="10" fillId="0" borderId="12" xfId="0" applyFont="1" applyBorder="1" applyAlignment="1">
      <alignment horizontal="center"/>
    </xf>
    <xf numFmtId="0" fontId="10" fillId="0" borderId="22" xfId="0" applyFont="1" applyBorder="1" applyAlignment="1">
      <alignment horizontal="center"/>
    </xf>
    <xf numFmtId="0" fontId="5" fillId="0" borderId="14" xfId="0" applyFont="1" applyBorder="1" applyAlignment="1">
      <alignment horizontal="center" wrapText="1"/>
    </xf>
    <xf numFmtId="0" fontId="5" fillId="0" borderId="24" xfId="0" applyFont="1" applyBorder="1" applyAlignment="1">
      <alignment horizontal="center" wrapText="1"/>
    </xf>
    <xf numFmtId="0" fontId="1" fillId="0" borderId="0" xfId="0" applyFont="1" applyAlignment="1">
      <alignment vertical="center"/>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1575955</xdr:colOff>
      <xdr:row>5</xdr:row>
      <xdr:rowOff>147075</xdr:rowOff>
    </xdr:to>
    <xdr:pic>
      <xdr:nvPicPr>
        <xdr:cNvPr id="3" name="Kuva 2">
          <a:extLst>
            <a:ext uri="{FF2B5EF4-FFF2-40B4-BE49-F238E27FC236}">
              <a16:creationId xmlns:a16="http://schemas.microsoft.com/office/drawing/2014/main" id="{D56C8E79-5DE7-4166-B6C1-94E6709E00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73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1565795</xdr:colOff>
      <xdr:row>4</xdr:row>
      <xdr:rowOff>75320</xdr:rowOff>
    </xdr:to>
    <xdr:pic>
      <xdr:nvPicPr>
        <xdr:cNvPr id="2" name="Kuva 1">
          <a:extLst>
            <a:ext uri="{FF2B5EF4-FFF2-40B4-BE49-F238E27FC236}">
              <a16:creationId xmlns:a16="http://schemas.microsoft.com/office/drawing/2014/main" id="{2F5D9E4E-D4E1-463C-A270-E3A578EBFE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945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51955</xdr:colOff>
      <xdr:row>0</xdr:row>
      <xdr:rowOff>25978</xdr:rowOff>
    </xdr:from>
    <xdr:to>
      <xdr:col>0</xdr:col>
      <xdr:colOff>1565795</xdr:colOff>
      <xdr:row>3</xdr:row>
      <xdr:rowOff>110880</xdr:rowOff>
    </xdr:to>
    <xdr:pic>
      <xdr:nvPicPr>
        <xdr:cNvPr id="2" name="Kuva 1">
          <a:extLst>
            <a:ext uri="{FF2B5EF4-FFF2-40B4-BE49-F238E27FC236}">
              <a16:creationId xmlns:a16="http://schemas.microsoft.com/office/drawing/2014/main" id="{AFEC5112-56FB-445E-B589-FBDF972EBE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55" y="25978"/>
          <a:ext cx="1524000" cy="1073597"/>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960C2-2588-44A2-A577-7E402C3C4549}">
  <dimension ref="A1:Q79"/>
  <sheetViews>
    <sheetView zoomScaleNormal="100" workbookViewId="0">
      <selection activeCell="G9" sqref="G9"/>
    </sheetView>
  </sheetViews>
  <sheetFormatPr defaultRowHeight="14.4" x14ac:dyDescent="0.3"/>
  <cols>
    <col min="1" max="1" width="24.33203125" bestFit="1" customWidth="1"/>
    <col min="2" max="7" width="16.6640625" customWidth="1"/>
    <col min="8" max="8" width="18.33203125" customWidth="1"/>
    <col min="9" max="9" width="16.5546875" customWidth="1"/>
    <col min="10" max="10" width="12.88671875" customWidth="1"/>
    <col min="11" max="11" width="14.44140625" customWidth="1"/>
    <col min="13" max="13" width="13.109375" bestFit="1" customWidth="1"/>
    <col min="17" max="17" width="9.6640625" bestFit="1" customWidth="1"/>
  </cols>
  <sheetData>
    <row r="1" spans="1:17" x14ac:dyDescent="0.3">
      <c r="C1" t="s">
        <v>0</v>
      </c>
      <c r="G1" t="s">
        <v>239</v>
      </c>
    </row>
    <row r="4" spans="1:17" x14ac:dyDescent="0.3">
      <c r="C4" s="1"/>
    </row>
    <row r="6" spans="1:17" ht="15" thickBot="1" x14ac:dyDescent="0.35"/>
    <row r="7" spans="1:17" ht="15" thickBot="1" x14ac:dyDescent="0.35">
      <c r="A7" s="2" t="s">
        <v>1</v>
      </c>
      <c r="B7" s="208"/>
      <c r="C7" s="209"/>
      <c r="D7" s="209"/>
      <c r="E7" s="210"/>
    </row>
    <row r="8" spans="1:17" ht="15" thickBot="1" x14ac:dyDescent="0.35">
      <c r="A8" s="2" t="s">
        <v>2</v>
      </c>
      <c r="B8" s="211"/>
      <c r="C8" s="212"/>
      <c r="D8" s="212"/>
      <c r="E8" s="213"/>
    </row>
    <row r="9" spans="1:17" ht="15" thickBot="1" x14ac:dyDescent="0.35">
      <c r="A9" s="2" t="s">
        <v>3</v>
      </c>
      <c r="B9" s="211"/>
      <c r="C9" s="212"/>
      <c r="D9" s="212"/>
      <c r="E9" s="213"/>
    </row>
    <row r="10" spans="1:17" ht="15" thickBot="1" x14ac:dyDescent="0.35">
      <c r="A10" s="2" t="s">
        <v>4</v>
      </c>
      <c r="B10" s="211"/>
      <c r="C10" s="212"/>
      <c r="D10" s="212"/>
      <c r="E10" s="213"/>
    </row>
    <row r="11" spans="1:17" x14ac:dyDescent="0.3">
      <c r="A11" s="2"/>
      <c r="B11" s="2" t="s">
        <v>5</v>
      </c>
    </row>
    <row r="12" spans="1:17" ht="15" thickBot="1" x14ac:dyDescent="0.35"/>
    <row r="13" spans="1:17" ht="15" thickBot="1" x14ac:dyDescent="0.35">
      <c r="A13" s="3" t="s">
        <v>6</v>
      </c>
      <c r="B13" s="76"/>
      <c r="C13" s="75"/>
      <c r="D13" s="77"/>
      <c r="E13" s="155"/>
      <c r="F13" s="30"/>
      <c r="G13" s="34"/>
      <c r="H13" s="12"/>
    </row>
    <row r="14" spans="1:17" ht="15" thickBot="1" x14ac:dyDescent="0.35">
      <c r="A14" s="3" t="s">
        <v>7</v>
      </c>
      <c r="B14" s="84"/>
      <c r="C14" s="85"/>
      <c r="D14" s="86"/>
      <c r="E14" s="29"/>
      <c r="F14" s="87"/>
      <c r="G14" s="34"/>
      <c r="H14" s="205" t="s">
        <v>8</v>
      </c>
      <c r="I14" s="206"/>
      <c r="J14" s="207"/>
      <c r="L14" s="202" t="s">
        <v>9</v>
      </c>
      <c r="M14" s="203"/>
      <c r="N14" s="203"/>
      <c r="O14" s="203"/>
      <c r="P14" s="203"/>
      <c r="Q14" s="204"/>
    </row>
    <row r="15" spans="1:17" ht="54" thickBot="1" x14ac:dyDescent="0.35">
      <c r="A15" s="4" t="s">
        <v>10</v>
      </c>
      <c r="B15" s="78" t="s">
        <v>11</v>
      </c>
      <c r="C15" s="79" t="s">
        <v>12</v>
      </c>
      <c r="D15" s="80" t="s">
        <v>12</v>
      </c>
      <c r="E15" s="81" t="s">
        <v>13</v>
      </c>
      <c r="F15" s="82" t="s">
        <v>13</v>
      </c>
      <c r="G15" s="35"/>
      <c r="H15" s="32" t="s">
        <v>14</v>
      </c>
      <c r="I15" s="32" t="s">
        <v>15</v>
      </c>
      <c r="J15" s="33" t="s">
        <v>16</v>
      </c>
      <c r="L15" s="106">
        <f>B13</f>
        <v>0</v>
      </c>
      <c r="M15" s="107">
        <f>C13</f>
        <v>0</v>
      </c>
      <c r="N15" s="108">
        <f>D13</f>
        <v>0</v>
      </c>
      <c r="O15" s="109">
        <f>E13</f>
        <v>0</v>
      </c>
      <c r="P15" s="110">
        <f>F13</f>
        <v>0</v>
      </c>
      <c r="Q15" s="105" t="s">
        <v>16</v>
      </c>
    </row>
    <row r="16" spans="1:17" x14ac:dyDescent="0.3">
      <c r="A16" s="67"/>
      <c r="B16" s="54"/>
      <c r="C16" s="68"/>
      <c r="D16" s="56"/>
      <c r="E16" s="62"/>
      <c r="F16" s="57"/>
      <c r="G16" s="36"/>
      <c r="H16" s="156"/>
      <c r="I16" s="156"/>
      <c r="J16" s="53">
        <f>SUM(H16:I16)</f>
        <v>0</v>
      </c>
      <c r="L16" s="53"/>
      <c r="M16" s="53"/>
      <c r="N16" s="53"/>
      <c r="O16" s="53"/>
      <c r="P16" s="53"/>
      <c r="Q16" s="53">
        <f t="shared" ref="Q16:Q42" si="0">SUM(L16:P16)</f>
        <v>0</v>
      </c>
    </row>
    <row r="17" spans="1:17" x14ac:dyDescent="0.3">
      <c r="A17" s="67"/>
      <c r="B17" s="58"/>
      <c r="C17" s="69"/>
      <c r="D17" s="59"/>
      <c r="E17" s="63"/>
      <c r="F17" s="60"/>
      <c r="G17" s="36"/>
      <c r="H17" s="157"/>
      <c r="I17" s="157"/>
      <c r="J17" s="53">
        <f>SUM(H17:I17)</f>
        <v>0</v>
      </c>
      <c r="L17" s="53"/>
      <c r="M17" s="53"/>
      <c r="N17" s="53"/>
      <c r="O17" s="53"/>
      <c r="P17" s="53"/>
      <c r="Q17" s="53">
        <f t="shared" si="0"/>
        <v>0</v>
      </c>
    </row>
    <row r="18" spans="1:17" x14ac:dyDescent="0.3">
      <c r="A18" s="67"/>
      <c r="B18" s="58"/>
      <c r="C18" s="69"/>
      <c r="D18" s="59"/>
      <c r="E18" s="63"/>
      <c r="F18" s="60"/>
      <c r="G18" s="36"/>
      <c r="H18" s="157"/>
      <c r="I18" s="157"/>
      <c r="J18" s="53">
        <f t="shared" ref="J18:J42" si="1">SUM(H18:I18)</f>
        <v>0</v>
      </c>
      <c r="L18" s="53"/>
      <c r="M18" s="53"/>
      <c r="N18" s="53"/>
      <c r="O18" s="53"/>
      <c r="P18" s="53"/>
      <c r="Q18" s="53">
        <f t="shared" si="0"/>
        <v>0</v>
      </c>
    </row>
    <row r="19" spans="1:17" x14ac:dyDescent="0.3">
      <c r="A19" s="67"/>
      <c r="B19" s="58"/>
      <c r="C19" s="69"/>
      <c r="D19" s="59"/>
      <c r="E19" s="63"/>
      <c r="F19" s="60"/>
      <c r="G19" s="36"/>
      <c r="H19" s="157"/>
      <c r="I19" s="157"/>
      <c r="J19" s="53">
        <f t="shared" si="1"/>
        <v>0</v>
      </c>
      <c r="L19" s="53"/>
      <c r="M19" s="53"/>
      <c r="N19" s="53"/>
      <c r="O19" s="53"/>
      <c r="P19" s="53"/>
      <c r="Q19" s="53">
        <f t="shared" si="0"/>
        <v>0</v>
      </c>
    </row>
    <row r="20" spans="1:17" x14ac:dyDescent="0.3">
      <c r="A20" s="67"/>
      <c r="B20" s="58"/>
      <c r="C20" s="69"/>
      <c r="D20" s="59"/>
      <c r="E20" s="63"/>
      <c r="F20" s="60"/>
      <c r="G20" s="36"/>
      <c r="H20" s="157"/>
      <c r="I20" s="157"/>
      <c r="J20" s="53">
        <f t="shared" si="1"/>
        <v>0</v>
      </c>
      <c r="L20" s="53"/>
      <c r="M20" s="53"/>
      <c r="N20" s="53"/>
      <c r="O20" s="53"/>
      <c r="P20" s="53"/>
      <c r="Q20" s="53">
        <f t="shared" si="0"/>
        <v>0</v>
      </c>
    </row>
    <row r="21" spans="1:17" x14ac:dyDescent="0.3">
      <c r="A21" s="67"/>
      <c r="B21" s="58"/>
      <c r="C21" s="69"/>
      <c r="D21" s="59"/>
      <c r="E21" s="63"/>
      <c r="F21" s="60"/>
      <c r="G21" s="36"/>
      <c r="H21" s="157"/>
      <c r="I21" s="157"/>
      <c r="J21" s="53">
        <f t="shared" si="1"/>
        <v>0</v>
      </c>
      <c r="L21" s="53"/>
      <c r="M21" s="53"/>
      <c r="N21" s="53"/>
      <c r="O21" s="53"/>
      <c r="P21" s="53"/>
      <c r="Q21" s="53">
        <f t="shared" si="0"/>
        <v>0</v>
      </c>
    </row>
    <row r="22" spans="1:17" x14ac:dyDescent="0.3">
      <c r="A22" s="67"/>
      <c r="B22" s="58"/>
      <c r="C22" s="69"/>
      <c r="D22" s="59"/>
      <c r="E22" s="63"/>
      <c r="F22" s="60"/>
      <c r="G22" s="36"/>
      <c r="H22" s="157"/>
      <c r="I22" s="157"/>
      <c r="J22" s="53">
        <f t="shared" si="1"/>
        <v>0</v>
      </c>
      <c r="L22" s="53"/>
      <c r="M22" s="53"/>
      <c r="N22" s="53"/>
      <c r="O22" s="53"/>
      <c r="P22" s="53"/>
      <c r="Q22" s="53">
        <f t="shared" si="0"/>
        <v>0</v>
      </c>
    </row>
    <row r="23" spans="1:17" x14ac:dyDescent="0.3">
      <c r="A23" s="67"/>
      <c r="B23" s="58"/>
      <c r="C23" s="69"/>
      <c r="D23" s="59"/>
      <c r="E23" s="63"/>
      <c r="F23" s="60"/>
      <c r="G23" s="36"/>
      <c r="H23" s="157"/>
      <c r="I23" s="157"/>
      <c r="J23" s="53">
        <f t="shared" si="1"/>
        <v>0</v>
      </c>
      <c r="L23" s="53"/>
      <c r="M23" s="53"/>
      <c r="N23" s="53"/>
      <c r="O23" s="53"/>
      <c r="P23" s="53"/>
      <c r="Q23" s="53">
        <f t="shared" si="0"/>
        <v>0</v>
      </c>
    </row>
    <row r="24" spans="1:17" x14ac:dyDescent="0.3">
      <c r="A24" s="67"/>
      <c r="B24" s="58"/>
      <c r="C24" s="69"/>
      <c r="D24" s="59"/>
      <c r="E24" s="63"/>
      <c r="F24" s="60"/>
      <c r="G24" s="36"/>
      <c r="H24" s="157"/>
      <c r="I24" s="157"/>
      <c r="J24" s="53">
        <f t="shared" si="1"/>
        <v>0</v>
      </c>
      <c r="L24" s="53"/>
      <c r="M24" s="53"/>
      <c r="N24" s="53"/>
      <c r="O24" s="53"/>
      <c r="P24" s="53"/>
      <c r="Q24" s="53">
        <f t="shared" si="0"/>
        <v>0</v>
      </c>
    </row>
    <row r="25" spans="1:17" x14ac:dyDescent="0.3">
      <c r="A25" s="67"/>
      <c r="B25" s="58"/>
      <c r="C25" s="69"/>
      <c r="D25" s="59"/>
      <c r="E25" s="63"/>
      <c r="F25" s="60"/>
      <c r="G25" s="36"/>
      <c r="H25" s="157"/>
      <c r="I25" s="157"/>
      <c r="J25" s="53">
        <f t="shared" si="1"/>
        <v>0</v>
      </c>
      <c r="L25" s="53"/>
      <c r="M25" s="53"/>
      <c r="N25" s="53"/>
      <c r="O25" s="53"/>
      <c r="P25" s="53"/>
      <c r="Q25" s="53">
        <f t="shared" si="0"/>
        <v>0</v>
      </c>
    </row>
    <row r="26" spans="1:17" x14ac:dyDescent="0.3">
      <c r="A26" s="67"/>
      <c r="B26" s="58"/>
      <c r="C26" s="70"/>
      <c r="D26" s="59"/>
      <c r="E26" s="61"/>
      <c r="F26" s="60"/>
      <c r="G26" s="36"/>
      <c r="H26" s="157"/>
      <c r="I26" s="157"/>
      <c r="J26" s="53">
        <f t="shared" si="1"/>
        <v>0</v>
      </c>
      <c r="L26" s="53"/>
      <c r="M26" s="53"/>
      <c r="N26" s="53"/>
      <c r="O26" s="53"/>
      <c r="P26" s="53"/>
      <c r="Q26" s="53">
        <f t="shared" si="0"/>
        <v>0</v>
      </c>
    </row>
    <row r="27" spans="1:17" x14ac:dyDescent="0.3">
      <c r="A27" s="67"/>
      <c r="B27" s="58"/>
      <c r="C27" s="70"/>
      <c r="D27" s="59"/>
      <c r="E27" s="61"/>
      <c r="F27" s="60"/>
      <c r="G27" s="36"/>
      <c r="H27" s="157"/>
      <c r="I27" s="157"/>
      <c r="J27" s="53">
        <f t="shared" si="1"/>
        <v>0</v>
      </c>
      <c r="L27" s="53"/>
      <c r="M27" s="53"/>
      <c r="N27" s="53"/>
      <c r="O27" s="53"/>
      <c r="P27" s="53"/>
      <c r="Q27" s="53">
        <f t="shared" si="0"/>
        <v>0</v>
      </c>
    </row>
    <row r="28" spans="1:17" x14ac:dyDescent="0.3">
      <c r="A28" s="67"/>
      <c r="B28" s="58"/>
      <c r="C28" s="70"/>
      <c r="D28" s="59"/>
      <c r="E28" s="61"/>
      <c r="F28" s="60"/>
      <c r="G28" s="36"/>
      <c r="H28" s="157"/>
      <c r="I28" s="157"/>
      <c r="J28" s="53">
        <f t="shared" si="1"/>
        <v>0</v>
      </c>
      <c r="L28" s="53"/>
      <c r="M28" s="53"/>
      <c r="N28" s="53"/>
      <c r="O28" s="53"/>
      <c r="P28" s="53"/>
      <c r="Q28" s="53">
        <f t="shared" si="0"/>
        <v>0</v>
      </c>
    </row>
    <row r="29" spans="1:17" x14ac:dyDescent="0.3">
      <c r="A29" s="67"/>
      <c r="B29" s="58"/>
      <c r="C29" s="70"/>
      <c r="D29" s="59"/>
      <c r="E29" s="61"/>
      <c r="F29" s="60"/>
      <c r="G29" s="36"/>
      <c r="H29" s="157"/>
      <c r="I29" s="157"/>
      <c r="J29" s="53">
        <f t="shared" si="1"/>
        <v>0</v>
      </c>
      <c r="L29" s="53"/>
      <c r="M29" s="53"/>
      <c r="N29" s="53"/>
      <c r="O29" s="53"/>
      <c r="P29" s="53"/>
      <c r="Q29" s="53">
        <f t="shared" si="0"/>
        <v>0</v>
      </c>
    </row>
    <row r="30" spans="1:17" x14ac:dyDescent="0.3">
      <c r="A30" s="67"/>
      <c r="B30" s="58"/>
      <c r="C30" s="70"/>
      <c r="D30" s="59"/>
      <c r="E30" s="61"/>
      <c r="F30" s="60"/>
      <c r="G30" s="36"/>
      <c r="H30" s="157"/>
      <c r="I30" s="157"/>
      <c r="J30" s="53">
        <f t="shared" si="1"/>
        <v>0</v>
      </c>
      <c r="L30" s="53"/>
      <c r="M30" s="53"/>
      <c r="N30" s="53"/>
      <c r="O30" s="53"/>
      <c r="P30" s="53"/>
      <c r="Q30" s="53">
        <f t="shared" si="0"/>
        <v>0</v>
      </c>
    </row>
    <row r="31" spans="1:17" x14ac:dyDescent="0.3">
      <c r="A31" s="67"/>
      <c r="B31" s="58"/>
      <c r="C31" s="69"/>
      <c r="D31" s="59"/>
      <c r="E31" s="61"/>
      <c r="F31" s="60"/>
      <c r="G31" s="36"/>
      <c r="H31" s="157"/>
      <c r="I31" s="157"/>
      <c r="J31" s="53">
        <f t="shared" si="1"/>
        <v>0</v>
      </c>
      <c r="L31" s="53"/>
      <c r="M31" s="53"/>
      <c r="N31" s="53"/>
      <c r="O31" s="53"/>
      <c r="P31" s="53"/>
      <c r="Q31" s="53">
        <f t="shared" si="0"/>
        <v>0</v>
      </c>
    </row>
    <row r="32" spans="1:17" x14ac:dyDescent="0.3">
      <c r="A32" s="67"/>
      <c r="B32" s="58"/>
      <c r="C32" s="69"/>
      <c r="D32" s="59"/>
      <c r="E32" s="61"/>
      <c r="F32" s="60"/>
      <c r="G32" s="36"/>
      <c r="H32" s="157"/>
      <c r="I32" s="157"/>
      <c r="J32" s="53">
        <f t="shared" si="1"/>
        <v>0</v>
      </c>
      <c r="L32" s="53"/>
      <c r="M32" s="53"/>
      <c r="N32" s="53"/>
      <c r="O32" s="53"/>
      <c r="P32" s="53"/>
      <c r="Q32" s="53">
        <f t="shared" si="0"/>
        <v>0</v>
      </c>
    </row>
    <row r="33" spans="1:17" x14ac:dyDescent="0.3">
      <c r="A33" s="67"/>
      <c r="B33" s="58"/>
      <c r="C33" s="69"/>
      <c r="D33" s="59"/>
      <c r="E33" s="61"/>
      <c r="F33" s="60"/>
      <c r="G33" s="36"/>
      <c r="H33" s="157"/>
      <c r="I33" s="157"/>
      <c r="J33" s="53">
        <f t="shared" si="1"/>
        <v>0</v>
      </c>
      <c r="L33" s="53"/>
      <c r="M33" s="53"/>
      <c r="N33" s="53"/>
      <c r="O33" s="53"/>
      <c r="P33" s="53"/>
      <c r="Q33" s="53">
        <f t="shared" si="0"/>
        <v>0</v>
      </c>
    </row>
    <row r="34" spans="1:17" x14ac:dyDescent="0.3">
      <c r="A34" s="67"/>
      <c r="B34" s="58"/>
      <c r="C34" s="69"/>
      <c r="D34" s="59"/>
      <c r="E34" s="61"/>
      <c r="F34" s="60"/>
      <c r="G34" s="36"/>
      <c r="H34" s="157"/>
      <c r="I34" s="157"/>
      <c r="J34" s="53">
        <f t="shared" si="1"/>
        <v>0</v>
      </c>
      <c r="L34" s="53"/>
      <c r="M34" s="53"/>
      <c r="N34" s="53"/>
      <c r="O34" s="53"/>
      <c r="P34" s="53"/>
      <c r="Q34" s="53">
        <f t="shared" si="0"/>
        <v>0</v>
      </c>
    </row>
    <row r="35" spans="1:17" x14ac:dyDescent="0.3">
      <c r="A35" s="67"/>
      <c r="B35" s="58"/>
      <c r="C35" s="69"/>
      <c r="D35" s="59"/>
      <c r="E35" s="61"/>
      <c r="F35" s="60"/>
      <c r="G35" s="36"/>
      <c r="H35" s="157"/>
      <c r="I35" s="157"/>
      <c r="J35" s="53">
        <f t="shared" si="1"/>
        <v>0</v>
      </c>
      <c r="L35" s="53"/>
      <c r="M35" s="53"/>
      <c r="N35" s="53"/>
      <c r="O35" s="53"/>
      <c r="P35" s="53"/>
      <c r="Q35" s="53">
        <f t="shared" si="0"/>
        <v>0</v>
      </c>
    </row>
    <row r="36" spans="1:17" x14ac:dyDescent="0.3">
      <c r="A36" s="67"/>
      <c r="B36" s="71"/>
      <c r="C36" s="70"/>
      <c r="D36" s="59"/>
      <c r="E36" s="61"/>
      <c r="F36" s="60"/>
      <c r="G36" s="36"/>
      <c r="H36" s="53"/>
      <c r="I36" s="53"/>
      <c r="J36" s="53">
        <f t="shared" si="1"/>
        <v>0</v>
      </c>
      <c r="L36" s="53"/>
      <c r="M36" s="53"/>
      <c r="N36" s="53"/>
      <c r="O36" s="53"/>
      <c r="P36" s="53"/>
      <c r="Q36" s="53">
        <f t="shared" si="0"/>
        <v>0</v>
      </c>
    </row>
    <row r="37" spans="1:17" x14ac:dyDescent="0.3">
      <c r="A37" s="67"/>
      <c r="B37" s="71"/>
      <c r="C37" s="70"/>
      <c r="D37" s="59"/>
      <c r="E37" s="61"/>
      <c r="F37" s="60"/>
      <c r="G37" s="36"/>
      <c r="H37" s="53"/>
      <c r="I37" s="53"/>
      <c r="J37" s="53">
        <f t="shared" si="1"/>
        <v>0</v>
      </c>
      <c r="L37" s="53"/>
      <c r="M37" s="53"/>
      <c r="N37" s="53"/>
      <c r="O37" s="53"/>
      <c r="P37" s="53"/>
      <c r="Q37" s="53">
        <f t="shared" si="0"/>
        <v>0</v>
      </c>
    </row>
    <row r="38" spans="1:17" x14ac:dyDescent="0.3">
      <c r="A38" s="67"/>
      <c r="B38" s="71"/>
      <c r="C38" s="69"/>
      <c r="D38" s="59"/>
      <c r="E38" s="61"/>
      <c r="F38" s="60"/>
      <c r="G38" s="36"/>
      <c r="H38" s="53"/>
      <c r="I38" s="53"/>
      <c r="J38" s="53">
        <f t="shared" si="1"/>
        <v>0</v>
      </c>
      <c r="L38" s="53"/>
      <c r="M38" s="53"/>
      <c r="N38" s="53"/>
      <c r="O38" s="53"/>
      <c r="P38" s="53"/>
      <c r="Q38" s="53">
        <f t="shared" si="0"/>
        <v>0</v>
      </c>
    </row>
    <row r="39" spans="1:17" x14ac:dyDescent="0.3">
      <c r="A39" s="67"/>
      <c r="B39" s="71"/>
      <c r="C39" s="70"/>
      <c r="D39" s="59"/>
      <c r="E39" s="61"/>
      <c r="F39" s="60"/>
      <c r="G39" s="36"/>
      <c r="H39" s="53"/>
      <c r="I39" s="53"/>
      <c r="J39" s="53">
        <f t="shared" si="1"/>
        <v>0</v>
      </c>
      <c r="L39" s="53"/>
      <c r="M39" s="53"/>
      <c r="N39" s="53"/>
      <c r="O39" s="53"/>
      <c r="P39" s="53"/>
      <c r="Q39" s="53">
        <f t="shared" si="0"/>
        <v>0</v>
      </c>
    </row>
    <row r="40" spans="1:17" x14ac:dyDescent="0.3">
      <c r="A40" s="67"/>
      <c r="B40" s="71"/>
      <c r="C40" s="69"/>
      <c r="D40" s="59"/>
      <c r="E40" s="61"/>
      <c r="F40" s="60"/>
      <c r="G40" s="36"/>
      <c r="H40" s="53"/>
      <c r="I40" s="53"/>
      <c r="J40" s="53">
        <f t="shared" si="1"/>
        <v>0</v>
      </c>
      <c r="L40" s="53"/>
      <c r="M40" s="53"/>
      <c r="N40" s="53"/>
      <c r="O40" s="53"/>
      <c r="P40" s="53"/>
      <c r="Q40" s="53">
        <f t="shared" si="0"/>
        <v>0</v>
      </c>
    </row>
    <row r="41" spans="1:17" x14ac:dyDescent="0.3">
      <c r="A41" s="67"/>
      <c r="B41" s="71"/>
      <c r="C41" s="70"/>
      <c r="D41" s="59"/>
      <c r="E41" s="63"/>
      <c r="F41" s="60"/>
      <c r="G41" s="36"/>
      <c r="H41" s="53"/>
      <c r="I41" s="53"/>
      <c r="J41" s="53">
        <f t="shared" si="1"/>
        <v>0</v>
      </c>
      <c r="L41" s="53"/>
      <c r="M41" s="53"/>
      <c r="N41" s="53"/>
      <c r="O41" s="53"/>
      <c r="P41" s="53"/>
      <c r="Q41" s="53">
        <f t="shared" si="0"/>
        <v>0</v>
      </c>
    </row>
    <row r="42" spans="1:17" ht="15" thickBot="1" x14ac:dyDescent="0.35">
      <c r="A42" s="113"/>
      <c r="B42" s="72"/>
      <c r="C42" s="73"/>
      <c r="D42" s="64"/>
      <c r="E42" s="65"/>
      <c r="F42" s="66"/>
      <c r="G42" s="36"/>
      <c r="H42" s="114"/>
      <c r="I42" s="114"/>
      <c r="J42" s="114">
        <f t="shared" si="1"/>
        <v>0</v>
      </c>
      <c r="L42" s="53"/>
      <c r="M42" s="53"/>
      <c r="N42" s="53"/>
      <c r="O42" s="53"/>
      <c r="P42" s="53"/>
      <c r="Q42" s="53">
        <f t="shared" si="0"/>
        <v>0</v>
      </c>
    </row>
    <row r="43" spans="1:17" ht="15" thickBot="1" x14ac:dyDescent="0.35">
      <c r="A43" s="38" t="s">
        <v>17</v>
      </c>
      <c r="B43" s="123">
        <f>SUM(B16:B42)</f>
        <v>0</v>
      </c>
      <c r="C43" s="124">
        <f>SUM(C16:C42)</f>
        <v>0</v>
      </c>
      <c r="D43" s="119">
        <f>SUM(D16:D42)</f>
        <v>0</v>
      </c>
      <c r="E43" s="120">
        <f>SUM(E16:E42)</f>
        <v>0</v>
      </c>
      <c r="F43" s="125">
        <f>SUM(F16:F42)</f>
        <v>0</v>
      </c>
      <c r="G43" s="16"/>
      <c r="H43" s="126">
        <f>SUM(H16:H42)</f>
        <v>0</v>
      </c>
      <c r="I43" s="127">
        <f>SUM(I16:I42)</f>
        <v>0</v>
      </c>
      <c r="J43" s="122">
        <f>SUM(J16:J42)</f>
        <v>0</v>
      </c>
      <c r="L43" s="98">
        <f t="shared" ref="L43:Q43" si="2">SUM(L16:L42)</f>
        <v>0</v>
      </c>
      <c r="M43" s="98">
        <f t="shared" si="2"/>
        <v>0</v>
      </c>
      <c r="N43" s="98">
        <f t="shared" si="2"/>
        <v>0</v>
      </c>
      <c r="O43" s="98">
        <f t="shared" si="2"/>
        <v>0</v>
      </c>
      <c r="P43" s="98">
        <f t="shared" si="2"/>
        <v>0</v>
      </c>
      <c r="Q43" s="98">
        <f t="shared" si="2"/>
        <v>0</v>
      </c>
    </row>
    <row r="44" spans="1:17" x14ac:dyDescent="0.3">
      <c r="A44" s="11"/>
      <c r="L44" s="97"/>
      <c r="M44" s="103"/>
      <c r="N44" s="103"/>
      <c r="O44" s="103"/>
      <c r="P44" s="103"/>
      <c r="Q44" s="97"/>
    </row>
    <row r="45" spans="1:17" x14ac:dyDescent="0.3">
      <c r="A45" s="11"/>
      <c r="L45" s="97"/>
      <c r="M45" s="103"/>
      <c r="N45" s="103"/>
      <c r="O45" s="103"/>
      <c r="P45" s="103"/>
      <c r="Q45" s="97"/>
    </row>
    <row r="46" spans="1:17" ht="15" thickBot="1" x14ac:dyDescent="0.35">
      <c r="A46" s="11"/>
    </row>
    <row r="47" spans="1:17" x14ac:dyDescent="0.3">
      <c r="A47" s="3" t="s">
        <v>6</v>
      </c>
      <c r="B47" s="190">
        <f>B13</f>
        <v>0</v>
      </c>
      <c r="C47" s="191"/>
      <c r="D47" s="194">
        <f>C13</f>
        <v>0</v>
      </c>
      <c r="E47" s="195"/>
      <c r="F47" s="198">
        <f>D13</f>
        <v>0</v>
      </c>
      <c r="G47" s="199"/>
      <c r="H47" s="182">
        <f>E13</f>
        <v>0</v>
      </c>
      <c r="I47" s="183"/>
      <c r="J47" s="186">
        <f>F13</f>
        <v>0</v>
      </c>
      <c r="K47" s="187"/>
    </row>
    <row r="48" spans="1:17" x14ac:dyDescent="0.3">
      <c r="A48" s="3" t="s">
        <v>7</v>
      </c>
      <c r="B48" s="192">
        <f>B14</f>
        <v>0</v>
      </c>
      <c r="C48" s="193"/>
      <c r="D48" s="196">
        <f>C14</f>
        <v>0</v>
      </c>
      <c r="E48" s="197"/>
      <c r="F48" s="200">
        <f>D14</f>
        <v>0</v>
      </c>
      <c r="G48" s="201"/>
      <c r="H48" s="184">
        <f>E14</f>
        <v>0</v>
      </c>
      <c r="I48" s="185"/>
      <c r="J48" s="188">
        <f>F14</f>
        <v>0</v>
      </c>
      <c r="K48" s="189"/>
    </row>
    <row r="49" spans="1:11" ht="15" thickBot="1" x14ac:dyDescent="0.35">
      <c r="A49" s="4" t="s">
        <v>10</v>
      </c>
      <c r="B49" s="5" t="s">
        <v>11</v>
      </c>
      <c r="C49" s="5" t="s">
        <v>18</v>
      </c>
      <c r="D49" s="6" t="s">
        <v>12</v>
      </c>
      <c r="E49" s="6" t="s">
        <v>18</v>
      </c>
      <c r="F49" s="7" t="s">
        <v>12</v>
      </c>
      <c r="G49" s="7" t="s">
        <v>18</v>
      </c>
      <c r="H49" s="8" t="s">
        <v>13</v>
      </c>
      <c r="I49" s="37" t="s">
        <v>18</v>
      </c>
      <c r="J49" s="31" t="s">
        <v>13</v>
      </c>
      <c r="K49" s="31" t="s">
        <v>18</v>
      </c>
    </row>
    <row r="50" spans="1:11" x14ac:dyDescent="0.3">
      <c r="A50" s="9">
        <f t="shared" ref="A50:B76" si="3">A16</f>
        <v>0</v>
      </c>
      <c r="B50" s="54">
        <f t="shared" si="3"/>
        <v>0</v>
      </c>
      <c r="C50" s="54">
        <f>L16</f>
        <v>0</v>
      </c>
      <c r="D50" s="55">
        <f t="shared" ref="D50:D76" si="4">C16</f>
        <v>0</v>
      </c>
      <c r="E50" s="68">
        <f>M16</f>
        <v>0</v>
      </c>
      <c r="F50" s="56">
        <f t="shared" ref="F50:F76" si="5">D16</f>
        <v>0</v>
      </c>
      <c r="G50" s="56">
        <f>N16</f>
        <v>0</v>
      </c>
      <c r="H50" s="62">
        <f t="shared" ref="H50:H76" si="6">E16</f>
        <v>0</v>
      </c>
      <c r="I50" s="62">
        <f>O16</f>
        <v>0</v>
      </c>
      <c r="J50" s="57">
        <f t="shared" ref="J50:J76" si="7">F16</f>
        <v>0</v>
      </c>
      <c r="K50" s="57">
        <f>P16</f>
        <v>0</v>
      </c>
    </row>
    <row r="51" spans="1:11" x14ac:dyDescent="0.3">
      <c r="A51" s="9">
        <f t="shared" si="3"/>
        <v>0</v>
      </c>
      <c r="B51" s="54">
        <f t="shared" si="3"/>
        <v>0</v>
      </c>
      <c r="C51" s="54">
        <f t="shared" ref="C51:C76" si="8">L17</f>
        <v>0</v>
      </c>
      <c r="D51" s="55">
        <f t="shared" si="4"/>
        <v>0</v>
      </c>
      <c r="E51" s="68">
        <f t="shared" ref="E51:E76" si="9">M17</f>
        <v>0</v>
      </c>
      <c r="F51" s="56">
        <f t="shared" si="5"/>
        <v>0</v>
      </c>
      <c r="G51" s="56">
        <f t="shared" ref="G51:G76" si="10">N17</f>
        <v>0</v>
      </c>
      <c r="H51" s="62">
        <f t="shared" si="6"/>
        <v>0</v>
      </c>
      <c r="I51" s="62">
        <f t="shared" ref="I51:I76" si="11">O17</f>
        <v>0</v>
      </c>
      <c r="J51" s="57">
        <f t="shared" si="7"/>
        <v>0</v>
      </c>
      <c r="K51" s="57">
        <f t="shared" ref="K51:K76" si="12">P17</f>
        <v>0</v>
      </c>
    </row>
    <row r="52" spans="1:11" x14ac:dyDescent="0.3">
      <c r="A52" s="9">
        <f t="shared" si="3"/>
        <v>0</v>
      </c>
      <c r="B52" s="54">
        <f t="shared" si="3"/>
        <v>0</v>
      </c>
      <c r="C52" s="54">
        <f t="shared" si="8"/>
        <v>0</v>
      </c>
      <c r="D52" s="55">
        <f t="shared" si="4"/>
        <v>0</v>
      </c>
      <c r="E52" s="68">
        <f t="shared" si="9"/>
        <v>0</v>
      </c>
      <c r="F52" s="56">
        <f t="shared" si="5"/>
        <v>0</v>
      </c>
      <c r="G52" s="56">
        <f t="shared" si="10"/>
        <v>0</v>
      </c>
      <c r="H52" s="62">
        <f t="shared" si="6"/>
        <v>0</v>
      </c>
      <c r="I52" s="62">
        <f t="shared" si="11"/>
        <v>0</v>
      </c>
      <c r="J52" s="57">
        <f t="shared" si="7"/>
        <v>0</v>
      </c>
      <c r="K52" s="57">
        <f t="shared" si="12"/>
        <v>0</v>
      </c>
    </row>
    <row r="53" spans="1:11" x14ac:dyDescent="0.3">
      <c r="A53" s="9">
        <f t="shared" si="3"/>
        <v>0</v>
      </c>
      <c r="B53" s="54">
        <f t="shared" si="3"/>
        <v>0</v>
      </c>
      <c r="C53" s="54">
        <f t="shared" si="8"/>
        <v>0</v>
      </c>
      <c r="D53" s="55">
        <f t="shared" si="4"/>
        <v>0</v>
      </c>
      <c r="E53" s="68">
        <f t="shared" si="9"/>
        <v>0</v>
      </c>
      <c r="F53" s="56">
        <f t="shared" si="5"/>
        <v>0</v>
      </c>
      <c r="G53" s="56">
        <f t="shared" si="10"/>
        <v>0</v>
      </c>
      <c r="H53" s="62">
        <f t="shared" si="6"/>
        <v>0</v>
      </c>
      <c r="I53" s="62">
        <f t="shared" si="11"/>
        <v>0</v>
      </c>
      <c r="J53" s="57">
        <f t="shared" si="7"/>
        <v>0</v>
      </c>
      <c r="K53" s="57">
        <f t="shared" si="12"/>
        <v>0</v>
      </c>
    </row>
    <row r="54" spans="1:11" x14ac:dyDescent="0.3">
      <c r="A54" s="9">
        <f t="shared" si="3"/>
        <v>0</v>
      </c>
      <c r="B54" s="54">
        <f t="shared" si="3"/>
        <v>0</v>
      </c>
      <c r="C54" s="54">
        <f t="shared" si="8"/>
        <v>0</v>
      </c>
      <c r="D54" s="55">
        <f t="shared" si="4"/>
        <v>0</v>
      </c>
      <c r="E54" s="68">
        <f t="shared" si="9"/>
        <v>0</v>
      </c>
      <c r="F54" s="56">
        <f t="shared" si="5"/>
        <v>0</v>
      </c>
      <c r="G54" s="56">
        <f t="shared" si="10"/>
        <v>0</v>
      </c>
      <c r="H54" s="62">
        <f t="shared" si="6"/>
        <v>0</v>
      </c>
      <c r="I54" s="62">
        <f t="shared" si="11"/>
        <v>0</v>
      </c>
      <c r="J54" s="57">
        <f t="shared" si="7"/>
        <v>0</v>
      </c>
      <c r="K54" s="57">
        <f t="shared" si="12"/>
        <v>0</v>
      </c>
    </row>
    <row r="55" spans="1:11" x14ac:dyDescent="0.3">
      <c r="A55" s="9">
        <f t="shared" si="3"/>
        <v>0</v>
      </c>
      <c r="B55" s="54">
        <f t="shared" si="3"/>
        <v>0</v>
      </c>
      <c r="C55" s="54">
        <f t="shared" si="8"/>
        <v>0</v>
      </c>
      <c r="D55" s="55">
        <f t="shared" si="4"/>
        <v>0</v>
      </c>
      <c r="E55" s="68">
        <f t="shared" si="9"/>
        <v>0</v>
      </c>
      <c r="F55" s="56">
        <f t="shared" si="5"/>
        <v>0</v>
      </c>
      <c r="G55" s="56">
        <f t="shared" si="10"/>
        <v>0</v>
      </c>
      <c r="H55" s="62">
        <f t="shared" si="6"/>
        <v>0</v>
      </c>
      <c r="I55" s="62">
        <f t="shared" si="11"/>
        <v>0</v>
      </c>
      <c r="J55" s="57">
        <f t="shared" si="7"/>
        <v>0</v>
      </c>
      <c r="K55" s="57">
        <f t="shared" si="12"/>
        <v>0</v>
      </c>
    </row>
    <row r="56" spans="1:11" x14ac:dyDescent="0.3">
      <c r="A56" s="9">
        <f t="shared" si="3"/>
        <v>0</v>
      </c>
      <c r="B56" s="54">
        <f t="shared" si="3"/>
        <v>0</v>
      </c>
      <c r="C56" s="54">
        <f t="shared" si="8"/>
        <v>0</v>
      </c>
      <c r="D56" s="55">
        <f t="shared" si="4"/>
        <v>0</v>
      </c>
      <c r="E56" s="68">
        <f t="shared" si="9"/>
        <v>0</v>
      </c>
      <c r="F56" s="56">
        <f t="shared" si="5"/>
        <v>0</v>
      </c>
      <c r="G56" s="56">
        <f t="shared" si="10"/>
        <v>0</v>
      </c>
      <c r="H56" s="62">
        <f t="shared" si="6"/>
        <v>0</v>
      </c>
      <c r="I56" s="62">
        <f t="shared" si="11"/>
        <v>0</v>
      </c>
      <c r="J56" s="57">
        <f t="shared" si="7"/>
        <v>0</v>
      </c>
      <c r="K56" s="57">
        <f t="shared" si="12"/>
        <v>0</v>
      </c>
    </row>
    <row r="57" spans="1:11" x14ac:dyDescent="0.3">
      <c r="A57" s="9">
        <f t="shared" si="3"/>
        <v>0</v>
      </c>
      <c r="B57" s="54">
        <f t="shared" si="3"/>
        <v>0</v>
      </c>
      <c r="C57" s="54">
        <f t="shared" si="8"/>
        <v>0</v>
      </c>
      <c r="D57" s="55">
        <f t="shared" si="4"/>
        <v>0</v>
      </c>
      <c r="E57" s="68">
        <f t="shared" si="9"/>
        <v>0</v>
      </c>
      <c r="F57" s="56">
        <f t="shared" si="5"/>
        <v>0</v>
      </c>
      <c r="G57" s="56">
        <f t="shared" si="10"/>
        <v>0</v>
      </c>
      <c r="H57" s="62">
        <f t="shared" si="6"/>
        <v>0</v>
      </c>
      <c r="I57" s="62">
        <f t="shared" si="11"/>
        <v>0</v>
      </c>
      <c r="J57" s="57">
        <f t="shared" si="7"/>
        <v>0</v>
      </c>
      <c r="K57" s="57">
        <f t="shared" si="12"/>
        <v>0</v>
      </c>
    </row>
    <row r="58" spans="1:11" x14ac:dyDescent="0.3">
      <c r="A58" s="9">
        <f t="shared" si="3"/>
        <v>0</v>
      </c>
      <c r="B58" s="54">
        <f t="shared" si="3"/>
        <v>0</v>
      </c>
      <c r="C58" s="54">
        <f t="shared" si="8"/>
        <v>0</v>
      </c>
      <c r="D58" s="55">
        <f t="shared" si="4"/>
        <v>0</v>
      </c>
      <c r="E58" s="68">
        <f t="shared" si="9"/>
        <v>0</v>
      </c>
      <c r="F58" s="56">
        <f t="shared" si="5"/>
        <v>0</v>
      </c>
      <c r="G58" s="56">
        <f t="shared" si="10"/>
        <v>0</v>
      </c>
      <c r="H58" s="62">
        <f t="shared" si="6"/>
        <v>0</v>
      </c>
      <c r="I58" s="62">
        <f t="shared" si="11"/>
        <v>0</v>
      </c>
      <c r="J58" s="57">
        <f t="shared" si="7"/>
        <v>0</v>
      </c>
      <c r="K58" s="57">
        <f t="shared" si="12"/>
        <v>0</v>
      </c>
    </row>
    <row r="59" spans="1:11" x14ac:dyDescent="0.3">
      <c r="A59" s="9">
        <f t="shared" si="3"/>
        <v>0</v>
      </c>
      <c r="B59" s="54">
        <f t="shared" si="3"/>
        <v>0</v>
      </c>
      <c r="C59" s="54">
        <f t="shared" si="8"/>
        <v>0</v>
      </c>
      <c r="D59" s="55">
        <f t="shared" si="4"/>
        <v>0</v>
      </c>
      <c r="E59" s="68">
        <f t="shared" si="9"/>
        <v>0</v>
      </c>
      <c r="F59" s="56">
        <f t="shared" si="5"/>
        <v>0</v>
      </c>
      <c r="G59" s="56">
        <f t="shared" si="10"/>
        <v>0</v>
      </c>
      <c r="H59" s="62">
        <f t="shared" si="6"/>
        <v>0</v>
      </c>
      <c r="I59" s="62">
        <f t="shared" si="11"/>
        <v>0</v>
      </c>
      <c r="J59" s="57">
        <f t="shared" si="7"/>
        <v>0</v>
      </c>
      <c r="K59" s="57">
        <f t="shared" si="12"/>
        <v>0</v>
      </c>
    </row>
    <row r="60" spans="1:11" x14ac:dyDescent="0.3">
      <c r="A60" s="9">
        <f t="shared" si="3"/>
        <v>0</v>
      </c>
      <c r="B60" s="54">
        <f t="shared" si="3"/>
        <v>0</v>
      </c>
      <c r="C60" s="54">
        <f t="shared" si="8"/>
        <v>0</v>
      </c>
      <c r="D60" s="55">
        <f t="shared" si="4"/>
        <v>0</v>
      </c>
      <c r="E60" s="68">
        <f t="shared" si="9"/>
        <v>0</v>
      </c>
      <c r="F60" s="56">
        <f t="shared" si="5"/>
        <v>0</v>
      </c>
      <c r="G60" s="56">
        <f t="shared" si="10"/>
        <v>0</v>
      </c>
      <c r="H60" s="62">
        <f t="shared" si="6"/>
        <v>0</v>
      </c>
      <c r="I60" s="62">
        <f t="shared" si="11"/>
        <v>0</v>
      </c>
      <c r="J60" s="57">
        <f t="shared" si="7"/>
        <v>0</v>
      </c>
      <c r="K60" s="57">
        <f t="shared" si="12"/>
        <v>0</v>
      </c>
    </row>
    <row r="61" spans="1:11" x14ac:dyDescent="0.3">
      <c r="A61" s="9">
        <f t="shared" si="3"/>
        <v>0</v>
      </c>
      <c r="B61" s="54">
        <f t="shared" si="3"/>
        <v>0</v>
      </c>
      <c r="C61" s="54">
        <f t="shared" si="8"/>
        <v>0</v>
      </c>
      <c r="D61" s="55">
        <f t="shared" si="4"/>
        <v>0</v>
      </c>
      <c r="E61" s="68">
        <f t="shared" si="9"/>
        <v>0</v>
      </c>
      <c r="F61" s="56">
        <f t="shared" si="5"/>
        <v>0</v>
      </c>
      <c r="G61" s="56">
        <f t="shared" si="10"/>
        <v>0</v>
      </c>
      <c r="H61" s="62">
        <f t="shared" si="6"/>
        <v>0</v>
      </c>
      <c r="I61" s="62">
        <f t="shared" si="11"/>
        <v>0</v>
      </c>
      <c r="J61" s="57">
        <f t="shared" si="7"/>
        <v>0</v>
      </c>
      <c r="K61" s="57">
        <f t="shared" si="12"/>
        <v>0</v>
      </c>
    </row>
    <row r="62" spans="1:11" x14ac:dyDescent="0.3">
      <c r="A62" s="9">
        <f t="shared" si="3"/>
        <v>0</v>
      </c>
      <c r="B62" s="54">
        <f t="shared" si="3"/>
        <v>0</v>
      </c>
      <c r="C62" s="54">
        <f t="shared" si="8"/>
        <v>0</v>
      </c>
      <c r="D62" s="55">
        <f t="shared" si="4"/>
        <v>0</v>
      </c>
      <c r="E62" s="68">
        <f t="shared" si="9"/>
        <v>0</v>
      </c>
      <c r="F62" s="56">
        <f t="shared" si="5"/>
        <v>0</v>
      </c>
      <c r="G62" s="56">
        <f t="shared" si="10"/>
        <v>0</v>
      </c>
      <c r="H62" s="62">
        <f t="shared" si="6"/>
        <v>0</v>
      </c>
      <c r="I62" s="62">
        <f t="shared" si="11"/>
        <v>0</v>
      </c>
      <c r="J62" s="57">
        <f t="shared" si="7"/>
        <v>0</v>
      </c>
      <c r="K62" s="57">
        <f t="shared" si="12"/>
        <v>0</v>
      </c>
    </row>
    <row r="63" spans="1:11" x14ac:dyDescent="0.3">
      <c r="A63" s="9">
        <f t="shared" si="3"/>
        <v>0</v>
      </c>
      <c r="B63" s="54">
        <f t="shared" si="3"/>
        <v>0</v>
      </c>
      <c r="C63" s="54">
        <f t="shared" si="8"/>
        <v>0</v>
      </c>
      <c r="D63" s="55">
        <f t="shared" si="4"/>
        <v>0</v>
      </c>
      <c r="E63" s="68">
        <f t="shared" si="9"/>
        <v>0</v>
      </c>
      <c r="F63" s="56">
        <f t="shared" si="5"/>
        <v>0</v>
      </c>
      <c r="G63" s="56">
        <f t="shared" si="10"/>
        <v>0</v>
      </c>
      <c r="H63" s="62">
        <f t="shared" si="6"/>
        <v>0</v>
      </c>
      <c r="I63" s="62">
        <f t="shared" si="11"/>
        <v>0</v>
      </c>
      <c r="J63" s="57">
        <f t="shared" si="7"/>
        <v>0</v>
      </c>
      <c r="K63" s="57">
        <f t="shared" si="12"/>
        <v>0</v>
      </c>
    </row>
    <row r="64" spans="1:11" x14ac:dyDescent="0.3">
      <c r="A64" s="9">
        <f t="shared" si="3"/>
        <v>0</v>
      </c>
      <c r="B64" s="54">
        <f t="shared" si="3"/>
        <v>0</v>
      </c>
      <c r="C64" s="54">
        <f t="shared" si="8"/>
        <v>0</v>
      </c>
      <c r="D64" s="55">
        <f t="shared" si="4"/>
        <v>0</v>
      </c>
      <c r="E64" s="68">
        <f t="shared" si="9"/>
        <v>0</v>
      </c>
      <c r="F64" s="56">
        <f t="shared" si="5"/>
        <v>0</v>
      </c>
      <c r="G64" s="56">
        <f t="shared" si="10"/>
        <v>0</v>
      </c>
      <c r="H64" s="62">
        <f t="shared" si="6"/>
        <v>0</v>
      </c>
      <c r="I64" s="62">
        <f t="shared" si="11"/>
        <v>0</v>
      </c>
      <c r="J64" s="57">
        <f t="shared" si="7"/>
        <v>0</v>
      </c>
      <c r="K64" s="57">
        <f t="shared" si="12"/>
        <v>0</v>
      </c>
    </row>
    <row r="65" spans="1:11" x14ac:dyDescent="0.3">
      <c r="A65" s="9">
        <f t="shared" si="3"/>
        <v>0</v>
      </c>
      <c r="B65" s="54">
        <f t="shared" si="3"/>
        <v>0</v>
      </c>
      <c r="C65" s="54">
        <f t="shared" si="8"/>
        <v>0</v>
      </c>
      <c r="D65" s="55">
        <f t="shared" si="4"/>
        <v>0</v>
      </c>
      <c r="E65" s="68">
        <f t="shared" si="9"/>
        <v>0</v>
      </c>
      <c r="F65" s="56">
        <f t="shared" si="5"/>
        <v>0</v>
      </c>
      <c r="G65" s="56">
        <f t="shared" si="10"/>
        <v>0</v>
      </c>
      <c r="H65" s="62">
        <f t="shared" si="6"/>
        <v>0</v>
      </c>
      <c r="I65" s="62">
        <f t="shared" si="11"/>
        <v>0</v>
      </c>
      <c r="J65" s="57">
        <f t="shared" si="7"/>
        <v>0</v>
      </c>
      <c r="K65" s="57">
        <f t="shared" si="12"/>
        <v>0</v>
      </c>
    </row>
    <row r="66" spans="1:11" x14ac:dyDescent="0.3">
      <c r="A66" s="9">
        <f t="shared" si="3"/>
        <v>0</v>
      </c>
      <c r="B66" s="54">
        <f t="shared" si="3"/>
        <v>0</v>
      </c>
      <c r="C66" s="54">
        <f t="shared" si="8"/>
        <v>0</v>
      </c>
      <c r="D66" s="55">
        <f t="shared" si="4"/>
        <v>0</v>
      </c>
      <c r="E66" s="68">
        <f t="shared" si="9"/>
        <v>0</v>
      </c>
      <c r="F66" s="56">
        <f t="shared" si="5"/>
        <v>0</v>
      </c>
      <c r="G66" s="56">
        <f t="shared" si="10"/>
        <v>0</v>
      </c>
      <c r="H66" s="62">
        <f t="shared" si="6"/>
        <v>0</v>
      </c>
      <c r="I66" s="62">
        <f t="shared" si="11"/>
        <v>0</v>
      </c>
      <c r="J66" s="57">
        <f t="shared" si="7"/>
        <v>0</v>
      </c>
      <c r="K66" s="57">
        <f t="shared" si="12"/>
        <v>0</v>
      </c>
    </row>
    <row r="67" spans="1:11" x14ac:dyDescent="0.3">
      <c r="A67" s="9">
        <f t="shared" si="3"/>
        <v>0</v>
      </c>
      <c r="B67" s="54">
        <f t="shared" si="3"/>
        <v>0</v>
      </c>
      <c r="C67" s="54">
        <f t="shared" si="8"/>
        <v>0</v>
      </c>
      <c r="D67" s="55">
        <f t="shared" si="4"/>
        <v>0</v>
      </c>
      <c r="E67" s="68">
        <f t="shared" si="9"/>
        <v>0</v>
      </c>
      <c r="F67" s="56">
        <f t="shared" si="5"/>
        <v>0</v>
      </c>
      <c r="G67" s="56">
        <f t="shared" si="10"/>
        <v>0</v>
      </c>
      <c r="H67" s="62">
        <f t="shared" si="6"/>
        <v>0</v>
      </c>
      <c r="I67" s="62">
        <f t="shared" si="11"/>
        <v>0</v>
      </c>
      <c r="J67" s="57">
        <f t="shared" si="7"/>
        <v>0</v>
      </c>
      <c r="K67" s="57">
        <f t="shared" si="12"/>
        <v>0</v>
      </c>
    </row>
    <row r="68" spans="1:11" x14ac:dyDescent="0.3">
      <c r="A68" s="9">
        <f t="shared" si="3"/>
        <v>0</v>
      </c>
      <c r="B68" s="54">
        <f t="shared" si="3"/>
        <v>0</v>
      </c>
      <c r="C68" s="54">
        <f t="shared" si="8"/>
        <v>0</v>
      </c>
      <c r="D68" s="55">
        <f t="shared" si="4"/>
        <v>0</v>
      </c>
      <c r="E68" s="68">
        <f t="shared" si="9"/>
        <v>0</v>
      </c>
      <c r="F68" s="56">
        <f t="shared" si="5"/>
        <v>0</v>
      </c>
      <c r="G68" s="56">
        <f t="shared" si="10"/>
        <v>0</v>
      </c>
      <c r="H68" s="62">
        <f t="shared" si="6"/>
        <v>0</v>
      </c>
      <c r="I68" s="62">
        <f t="shared" si="11"/>
        <v>0</v>
      </c>
      <c r="J68" s="57">
        <f t="shared" si="7"/>
        <v>0</v>
      </c>
      <c r="K68" s="57">
        <f t="shared" si="12"/>
        <v>0</v>
      </c>
    </row>
    <row r="69" spans="1:11" x14ac:dyDescent="0.3">
      <c r="A69" s="9">
        <f t="shared" si="3"/>
        <v>0</v>
      </c>
      <c r="B69" s="54">
        <f t="shared" si="3"/>
        <v>0</v>
      </c>
      <c r="C69" s="54">
        <f t="shared" si="8"/>
        <v>0</v>
      </c>
      <c r="D69" s="55">
        <f t="shared" si="4"/>
        <v>0</v>
      </c>
      <c r="E69" s="68">
        <f t="shared" si="9"/>
        <v>0</v>
      </c>
      <c r="F69" s="56">
        <f t="shared" si="5"/>
        <v>0</v>
      </c>
      <c r="G69" s="56">
        <f t="shared" si="10"/>
        <v>0</v>
      </c>
      <c r="H69" s="62">
        <f t="shared" si="6"/>
        <v>0</v>
      </c>
      <c r="I69" s="62">
        <f t="shared" si="11"/>
        <v>0</v>
      </c>
      <c r="J69" s="57">
        <f t="shared" si="7"/>
        <v>0</v>
      </c>
      <c r="K69" s="57">
        <f t="shared" si="12"/>
        <v>0</v>
      </c>
    </row>
    <row r="70" spans="1:11" x14ac:dyDescent="0.3">
      <c r="A70" s="9">
        <f t="shared" si="3"/>
        <v>0</v>
      </c>
      <c r="B70" s="54">
        <f t="shared" si="3"/>
        <v>0</v>
      </c>
      <c r="C70" s="54">
        <f t="shared" si="8"/>
        <v>0</v>
      </c>
      <c r="D70" s="55">
        <f t="shared" si="4"/>
        <v>0</v>
      </c>
      <c r="E70" s="68">
        <f t="shared" si="9"/>
        <v>0</v>
      </c>
      <c r="F70" s="56">
        <f t="shared" si="5"/>
        <v>0</v>
      </c>
      <c r="G70" s="56">
        <f t="shared" si="10"/>
        <v>0</v>
      </c>
      <c r="H70" s="62">
        <f t="shared" si="6"/>
        <v>0</v>
      </c>
      <c r="I70" s="62">
        <f t="shared" si="11"/>
        <v>0</v>
      </c>
      <c r="J70" s="57">
        <f t="shared" si="7"/>
        <v>0</v>
      </c>
      <c r="K70" s="57">
        <f t="shared" si="12"/>
        <v>0</v>
      </c>
    </row>
    <row r="71" spans="1:11" x14ac:dyDescent="0.3">
      <c r="A71" s="9">
        <f t="shared" si="3"/>
        <v>0</v>
      </c>
      <c r="B71" s="54">
        <f t="shared" si="3"/>
        <v>0</v>
      </c>
      <c r="C71" s="54">
        <f t="shared" si="8"/>
        <v>0</v>
      </c>
      <c r="D71" s="55">
        <f t="shared" si="4"/>
        <v>0</v>
      </c>
      <c r="E71" s="68">
        <f t="shared" si="9"/>
        <v>0</v>
      </c>
      <c r="F71" s="56">
        <f t="shared" si="5"/>
        <v>0</v>
      </c>
      <c r="G71" s="56">
        <f t="shared" si="10"/>
        <v>0</v>
      </c>
      <c r="H71" s="62">
        <f t="shared" si="6"/>
        <v>0</v>
      </c>
      <c r="I71" s="62">
        <f t="shared" si="11"/>
        <v>0</v>
      </c>
      <c r="J71" s="57">
        <f t="shared" si="7"/>
        <v>0</v>
      </c>
      <c r="K71" s="57">
        <f t="shared" si="12"/>
        <v>0</v>
      </c>
    </row>
    <row r="72" spans="1:11" x14ac:dyDescent="0.3">
      <c r="A72" s="9">
        <f t="shared" si="3"/>
        <v>0</v>
      </c>
      <c r="B72" s="54">
        <f t="shared" si="3"/>
        <v>0</v>
      </c>
      <c r="C72" s="54">
        <f t="shared" si="8"/>
        <v>0</v>
      </c>
      <c r="D72" s="55">
        <f t="shared" si="4"/>
        <v>0</v>
      </c>
      <c r="E72" s="68">
        <f t="shared" si="9"/>
        <v>0</v>
      </c>
      <c r="F72" s="56">
        <f t="shared" si="5"/>
        <v>0</v>
      </c>
      <c r="G72" s="56">
        <f t="shared" si="10"/>
        <v>0</v>
      </c>
      <c r="H72" s="62">
        <f t="shared" si="6"/>
        <v>0</v>
      </c>
      <c r="I72" s="62">
        <f t="shared" si="11"/>
        <v>0</v>
      </c>
      <c r="J72" s="57">
        <f t="shared" si="7"/>
        <v>0</v>
      </c>
      <c r="K72" s="57">
        <f t="shared" si="12"/>
        <v>0</v>
      </c>
    </row>
    <row r="73" spans="1:11" x14ac:dyDescent="0.3">
      <c r="A73" s="9">
        <f t="shared" si="3"/>
        <v>0</v>
      </c>
      <c r="B73" s="54">
        <f t="shared" si="3"/>
        <v>0</v>
      </c>
      <c r="C73" s="54">
        <f t="shared" si="8"/>
        <v>0</v>
      </c>
      <c r="D73" s="55">
        <f t="shared" si="4"/>
        <v>0</v>
      </c>
      <c r="E73" s="68">
        <f t="shared" si="9"/>
        <v>0</v>
      </c>
      <c r="F73" s="56">
        <f t="shared" si="5"/>
        <v>0</v>
      </c>
      <c r="G73" s="56">
        <f t="shared" si="10"/>
        <v>0</v>
      </c>
      <c r="H73" s="62">
        <f t="shared" si="6"/>
        <v>0</v>
      </c>
      <c r="I73" s="62">
        <f t="shared" si="11"/>
        <v>0</v>
      </c>
      <c r="J73" s="57">
        <f t="shared" si="7"/>
        <v>0</v>
      </c>
      <c r="K73" s="57">
        <f t="shared" si="12"/>
        <v>0</v>
      </c>
    </row>
    <row r="74" spans="1:11" x14ac:dyDescent="0.3">
      <c r="A74" s="9">
        <f t="shared" si="3"/>
        <v>0</v>
      </c>
      <c r="B74" s="54">
        <f t="shared" si="3"/>
        <v>0</v>
      </c>
      <c r="C74" s="54">
        <f t="shared" si="8"/>
        <v>0</v>
      </c>
      <c r="D74" s="55">
        <f t="shared" si="4"/>
        <v>0</v>
      </c>
      <c r="E74" s="68">
        <f t="shared" si="9"/>
        <v>0</v>
      </c>
      <c r="F74" s="56">
        <f t="shared" si="5"/>
        <v>0</v>
      </c>
      <c r="G74" s="56">
        <f t="shared" si="10"/>
        <v>0</v>
      </c>
      <c r="H74" s="62">
        <f t="shared" si="6"/>
        <v>0</v>
      </c>
      <c r="I74" s="62">
        <f t="shared" si="11"/>
        <v>0</v>
      </c>
      <c r="J74" s="57">
        <f t="shared" si="7"/>
        <v>0</v>
      </c>
      <c r="K74" s="57">
        <f t="shared" si="12"/>
        <v>0</v>
      </c>
    </row>
    <row r="75" spans="1:11" x14ac:dyDescent="0.3">
      <c r="A75" s="9">
        <f t="shared" si="3"/>
        <v>0</v>
      </c>
      <c r="B75" s="54">
        <f t="shared" si="3"/>
        <v>0</v>
      </c>
      <c r="C75" s="54">
        <f t="shared" si="8"/>
        <v>0</v>
      </c>
      <c r="D75" s="55">
        <f t="shared" si="4"/>
        <v>0</v>
      </c>
      <c r="E75" s="68">
        <f t="shared" si="9"/>
        <v>0</v>
      </c>
      <c r="F75" s="56">
        <f t="shared" si="5"/>
        <v>0</v>
      </c>
      <c r="G75" s="56">
        <f t="shared" si="10"/>
        <v>0</v>
      </c>
      <c r="H75" s="62">
        <f t="shared" si="6"/>
        <v>0</v>
      </c>
      <c r="I75" s="62">
        <f t="shared" si="11"/>
        <v>0</v>
      </c>
      <c r="J75" s="57">
        <f t="shared" si="7"/>
        <v>0</v>
      </c>
      <c r="K75" s="57">
        <f t="shared" si="12"/>
        <v>0</v>
      </c>
    </row>
    <row r="76" spans="1:11" ht="15" thickBot="1" x14ac:dyDescent="0.35">
      <c r="A76" s="9">
        <f t="shared" si="3"/>
        <v>0</v>
      </c>
      <c r="B76" s="54">
        <f t="shared" si="3"/>
        <v>0</v>
      </c>
      <c r="C76" s="54">
        <f t="shared" si="8"/>
        <v>0</v>
      </c>
      <c r="D76" s="55">
        <f t="shared" si="4"/>
        <v>0</v>
      </c>
      <c r="E76" s="68">
        <f t="shared" si="9"/>
        <v>0</v>
      </c>
      <c r="F76" s="56">
        <f t="shared" si="5"/>
        <v>0</v>
      </c>
      <c r="G76" s="56">
        <f t="shared" si="10"/>
        <v>0</v>
      </c>
      <c r="H76" s="62">
        <f t="shared" si="6"/>
        <v>0</v>
      </c>
      <c r="I76" s="62">
        <f t="shared" si="11"/>
        <v>0</v>
      </c>
      <c r="J76" s="57">
        <f t="shared" si="7"/>
        <v>0</v>
      </c>
      <c r="K76" s="57">
        <f t="shared" si="12"/>
        <v>0</v>
      </c>
    </row>
    <row r="77" spans="1:11" ht="15" thickBot="1" x14ac:dyDescent="0.35">
      <c r="A77" s="38" t="s">
        <v>16</v>
      </c>
      <c r="B77" s="50">
        <f t="shared" ref="B77:K77" si="13">SUM(B50:B76)</f>
        <v>0</v>
      </c>
      <c r="C77" s="51">
        <f t="shared" si="13"/>
        <v>0</v>
      </c>
      <c r="D77" s="51">
        <f t="shared" si="13"/>
        <v>0</v>
      </c>
      <c r="E77" s="51">
        <f t="shared" si="13"/>
        <v>0</v>
      </c>
      <c r="F77" s="51">
        <f t="shared" si="13"/>
        <v>0</v>
      </c>
      <c r="G77" s="51">
        <f t="shared" si="13"/>
        <v>0</v>
      </c>
      <c r="H77" s="51">
        <f t="shared" si="13"/>
        <v>0</v>
      </c>
      <c r="I77" s="51">
        <f t="shared" si="13"/>
        <v>0</v>
      </c>
      <c r="J77" s="51">
        <f t="shared" si="13"/>
        <v>0</v>
      </c>
      <c r="K77" s="52">
        <f t="shared" si="13"/>
        <v>0</v>
      </c>
    </row>
    <row r="78" spans="1:11" x14ac:dyDescent="0.3">
      <c r="A78" s="11"/>
    </row>
    <row r="79" spans="1:11" x14ac:dyDescent="0.3">
      <c r="A79" s="11"/>
    </row>
  </sheetData>
  <mergeCells count="16">
    <mergeCell ref="L14:Q14"/>
    <mergeCell ref="H14:J14"/>
    <mergeCell ref="B7:E7"/>
    <mergeCell ref="B8:E8"/>
    <mergeCell ref="B9:E9"/>
    <mergeCell ref="B10:E10"/>
    <mergeCell ref="H47:I47"/>
    <mergeCell ref="H48:I48"/>
    <mergeCell ref="J47:K47"/>
    <mergeCell ref="J48:K48"/>
    <mergeCell ref="B47:C47"/>
    <mergeCell ref="B48:C48"/>
    <mergeCell ref="D47:E47"/>
    <mergeCell ref="D48:E48"/>
    <mergeCell ref="F47:G47"/>
    <mergeCell ref="F48:G48"/>
  </mergeCells>
  <pageMargins left="0.7" right="0.7" top="0.75" bottom="0.75" header="0.3" footer="0.3"/>
  <pageSetup paperSize="9"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74A9A-FE3D-4BF6-ABD9-CA6DFDA84ED8}">
  <dimension ref="A1:C124"/>
  <sheetViews>
    <sheetView workbookViewId="0">
      <selection activeCell="A33" sqref="A33:B54"/>
    </sheetView>
  </sheetViews>
  <sheetFormatPr defaultRowHeight="14.4" x14ac:dyDescent="0.3"/>
  <cols>
    <col min="1" max="1" width="26" customWidth="1"/>
    <col min="2" max="2" width="16.6640625" customWidth="1"/>
    <col min="3" max="3" width="17.5546875" customWidth="1"/>
  </cols>
  <sheetData>
    <row r="1" spans="1:3" x14ac:dyDescent="0.3">
      <c r="A1" s="17" t="s">
        <v>19</v>
      </c>
    </row>
    <row r="2" spans="1:3" x14ac:dyDescent="0.3">
      <c r="A2" s="18" t="s">
        <v>20</v>
      </c>
      <c r="B2" s="49">
        <f>Laskupohja!B13</f>
        <v>0</v>
      </c>
    </row>
    <row r="3" spans="1:3" x14ac:dyDescent="0.3">
      <c r="A3" s="18" t="s">
        <v>21</v>
      </c>
      <c r="B3" s="41">
        <f>Laskupohja!B77+Laskupohja!C77</f>
        <v>0</v>
      </c>
    </row>
    <row r="4" spans="1:3" x14ac:dyDescent="0.3">
      <c r="A4" s="18" t="s">
        <v>22</v>
      </c>
      <c r="B4" s="41" t="e">
        <f>B3/Laskupohja!B14</f>
        <v>#DIV/0!</v>
      </c>
    </row>
    <row r="5" spans="1:3" x14ac:dyDescent="0.3">
      <c r="A5" s="9" t="s">
        <v>23</v>
      </c>
      <c r="B5" s="19" t="s">
        <v>24</v>
      </c>
      <c r="C5" s="20" t="s">
        <v>16</v>
      </c>
    </row>
    <row r="6" spans="1:3" x14ac:dyDescent="0.3">
      <c r="A6" s="9"/>
      <c r="B6" s="21"/>
      <c r="C6" s="22" t="e">
        <f>($B$3/Laskupohja!$B$14)*B6</f>
        <v>#DIV/0!</v>
      </c>
    </row>
    <row r="7" spans="1:3" x14ac:dyDescent="0.3">
      <c r="A7" s="9"/>
      <c r="B7" s="21"/>
      <c r="C7" s="22" t="e">
        <f>($B$3/Laskupohja!$B$14)*B7</f>
        <v>#DIV/0!</v>
      </c>
    </row>
    <row r="8" spans="1:3" x14ac:dyDescent="0.3">
      <c r="A8" s="9"/>
      <c r="B8" s="21"/>
      <c r="C8" s="22" t="e">
        <f>($B$3/Laskupohja!$B$14)*B8</f>
        <v>#DIV/0!</v>
      </c>
    </row>
    <row r="9" spans="1:3" x14ac:dyDescent="0.3">
      <c r="A9" s="9"/>
      <c r="B9" s="21"/>
      <c r="C9" s="22" t="e">
        <f>($B$3/Laskupohja!$B$14)*B9</f>
        <v>#DIV/0!</v>
      </c>
    </row>
    <row r="10" spans="1:3" x14ac:dyDescent="0.3">
      <c r="A10" s="9"/>
      <c r="B10" s="21"/>
      <c r="C10" s="22" t="e">
        <f>($B$3/Laskupohja!$B$14)*B10</f>
        <v>#DIV/0!</v>
      </c>
    </row>
    <row r="11" spans="1:3" x14ac:dyDescent="0.3">
      <c r="A11" s="9"/>
      <c r="B11" s="21"/>
      <c r="C11" s="22" t="e">
        <f>($B$3/Laskupohja!$B$14)*B11</f>
        <v>#DIV/0!</v>
      </c>
    </row>
    <row r="12" spans="1:3" x14ac:dyDescent="0.3">
      <c r="A12" s="9"/>
      <c r="B12" s="21"/>
      <c r="C12" s="22" t="e">
        <f>($B$3/Laskupohja!$B$14)*B12</f>
        <v>#DIV/0!</v>
      </c>
    </row>
    <row r="13" spans="1:3" x14ac:dyDescent="0.3">
      <c r="A13" s="9"/>
      <c r="B13" s="21"/>
      <c r="C13" s="22" t="e">
        <f>($B$3/Laskupohja!$B$14)*B13</f>
        <v>#DIV/0!</v>
      </c>
    </row>
    <row r="14" spans="1:3" x14ac:dyDescent="0.3">
      <c r="A14" s="9"/>
      <c r="B14" s="21"/>
      <c r="C14" s="22" t="e">
        <f>($B$3/Laskupohja!$B$14)*B14</f>
        <v>#DIV/0!</v>
      </c>
    </row>
    <row r="15" spans="1:3" x14ac:dyDescent="0.3">
      <c r="A15" s="9"/>
      <c r="B15" s="21"/>
      <c r="C15" s="22" t="e">
        <f>($B$3/Laskupohja!$B$14)*B15</f>
        <v>#DIV/0!</v>
      </c>
    </row>
    <row r="16" spans="1:3" x14ac:dyDescent="0.3">
      <c r="A16" s="158"/>
      <c r="B16" s="24"/>
      <c r="C16" s="22" t="e">
        <f>($B$3/Laskupohja!$B$14)*B16</f>
        <v>#DIV/0!</v>
      </c>
    </row>
    <row r="17" spans="1:3" x14ac:dyDescent="0.3">
      <c r="A17" s="158"/>
      <c r="B17" s="24"/>
      <c r="C17" s="22" t="e">
        <f>($B$3/Laskupohja!$B$14)*B17</f>
        <v>#DIV/0!</v>
      </c>
    </row>
    <row r="18" spans="1:3" x14ac:dyDescent="0.3">
      <c r="A18" s="158"/>
      <c r="B18" s="24"/>
      <c r="C18" s="22" t="e">
        <f>($B$3/Laskupohja!$B$14)*B18</f>
        <v>#DIV/0!</v>
      </c>
    </row>
    <row r="19" spans="1:3" x14ac:dyDescent="0.3">
      <c r="A19" s="158"/>
      <c r="B19" s="24"/>
      <c r="C19" s="22" t="e">
        <f>($B$3/Laskupohja!$B$14)*B19</f>
        <v>#DIV/0!</v>
      </c>
    </row>
    <row r="20" spans="1:3" x14ac:dyDescent="0.3">
      <c r="A20" s="158"/>
      <c r="B20" s="24"/>
      <c r="C20" s="22" t="e">
        <f>($B$3/Laskupohja!$B$14)*B20</f>
        <v>#DIV/0!</v>
      </c>
    </row>
    <row r="21" spans="1:3" x14ac:dyDescent="0.3">
      <c r="A21" s="158"/>
      <c r="B21" s="24"/>
      <c r="C21" s="22" t="e">
        <f>($B$3/Laskupohja!$B$14)*B21</f>
        <v>#DIV/0!</v>
      </c>
    </row>
    <row r="22" spans="1:3" x14ac:dyDescent="0.3">
      <c r="A22" s="158"/>
      <c r="B22" s="24"/>
      <c r="C22" s="22" t="e">
        <f>($B$3/Laskupohja!$B$14)*B22</f>
        <v>#DIV/0!</v>
      </c>
    </row>
    <row r="23" spans="1:3" x14ac:dyDescent="0.3">
      <c r="A23" s="158"/>
      <c r="B23" s="24"/>
      <c r="C23" s="22" t="e">
        <f>($B$3/Laskupohja!$B$14)*B23</f>
        <v>#DIV/0!</v>
      </c>
    </row>
    <row r="24" spans="1:3" x14ac:dyDescent="0.3">
      <c r="A24" s="158"/>
      <c r="B24" s="24"/>
      <c r="C24" s="22" t="e">
        <f>($B$3/Laskupohja!$B$14)*B24</f>
        <v>#DIV/0!</v>
      </c>
    </row>
    <row r="25" spans="1:3" x14ac:dyDescent="0.3">
      <c r="A25" s="158"/>
      <c r="B25" s="24"/>
      <c r="C25" s="22" t="e">
        <f>($B$3/Laskupohja!$B$14)*B25</f>
        <v>#DIV/0!</v>
      </c>
    </row>
    <row r="26" spans="1:3" x14ac:dyDescent="0.3">
      <c r="A26" s="158"/>
      <c r="B26" s="24"/>
      <c r="C26" s="22" t="e">
        <f>($B$3/Laskupohja!$B$14)*B26</f>
        <v>#DIV/0!</v>
      </c>
    </row>
    <row r="27" spans="1:3" x14ac:dyDescent="0.3">
      <c r="A27" s="23" t="s">
        <v>16</v>
      </c>
      <c r="B27" s="25">
        <f>SUM(B6:B26)</f>
        <v>0</v>
      </c>
      <c r="C27" s="22" t="e">
        <f>SUM(C6:C26)</f>
        <v>#DIV/0!</v>
      </c>
    </row>
    <row r="29" spans="1:3" x14ac:dyDescent="0.3">
      <c r="A29" s="26" t="s">
        <v>20</v>
      </c>
      <c r="B29" s="74">
        <f>Laskupohja!C13</f>
        <v>0</v>
      </c>
    </row>
    <row r="30" spans="1:3" x14ac:dyDescent="0.3">
      <c r="A30" s="26" t="s">
        <v>21</v>
      </c>
      <c r="B30" s="42">
        <f>Laskupohja!D77+Laskupohja!E77</f>
        <v>0</v>
      </c>
    </row>
    <row r="31" spans="1:3" x14ac:dyDescent="0.3">
      <c r="A31" s="26" t="s">
        <v>22</v>
      </c>
      <c r="B31" s="42" t="e">
        <f>B30/Laskupohja!C14</f>
        <v>#DIV/0!</v>
      </c>
    </row>
    <row r="32" spans="1:3" x14ac:dyDescent="0.3">
      <c r="A32" s="9" t="s">
        <v>23</v>
      </c>
      <c r="B32" s="19" t="s">
        <v>24</v>
      </c>
      <c r="C32" s="27" t="s">
        <v>16</v>
      </c>
    </row>
    <row r="33" spans="1:3" x14ac:dyDescent="0.3">
      <c r="A33" s="9"/>
      <c r="B33" s="21"/>
      <c r="C33" s="22" t="e">
        <f>($B$30/Laskupohja!$C$14)*B33</f>
        <v>#DIV/0!</v>
      </c>
    </row>
    <row r="34" spans="1:3" x14ac:dyDescent="0.3">
      <c r="A34" s="9"/>
      <c r="B34" s="21"/>
      <c r="C34" s="22" t="e">
        <f>($B$30/Laskupohja!$C$14)*B34</f>
        <v>#DIV/0!</v>
      </c>
    </row>
    <row r="35" spans="1:3" x14ac:dyDescent="0.3">
      <c r="A35" s="9"/>
      <c r="B35" s="21"/>
      <c r="C35" s="22" t="e">
        <f>($B$30/Laskupohja!$C$14)*B35</f>
        <v>#DIV/0!</v>
      </c>
    </row>
    <row r="36" spans="1:3" x14ac:dyDescent="0.3">
      <c r="A36" s="9"/>
      <c r="B36" s="21"/>
      <c r="C36" s="22" t="e">
        <f>($B$30/Laskupohja!$C$14)*B36</f>
        <v>#DIV/0!</v>
      </c>
    </row>
    <row r="37" spans="1:3" x14ac:dyDescent="0.3">
      <c r="A37" s="9"/>
      <c r="B37" s="21"/>
      <c r="C37" s="22" t="e">
        <f>($B$30/Laskupohja!$C$14)*B37</f>
        <v>#DIV/0!</v>
      </c>
    </row>
    <row r="38" spans="1:3" x14ac:dyDescent="0.3">
      <c r="A38" s="9"/>
      <c r="B38" s="21"/>
      <c r="C38" s="22" t="e">
        <f>($B$30/Laskupohja!$C$14)*B38</f>
        <v>#DIV/0!</v>
      </c>
    </row>
    <row r="39" spans="1:3" x14ac:dyDescent="0.3">
      <c r="A39" s="158"/>
      <c r="B39" s="21"/>
      <c r="C39" s="22" t="e">
        <f>($B$30/Laskupohja!$C$14)*B39</f>
        <v>#DIV/0!</v>
      </c>
    </row>
    <row r="40" spans="1:3" x14ac:dyDescent="0.3">
      <c r="A40" s="9"/>
      <c r="B40" s="24"/>
      <c r="C40" s="22" t="e">
        <f>($B$30/Laskupohja!$C$14)*B40</f>
        <v>#DIV/0!</v>
      </c>
    </row>
    <row r="41" spans="1:3" x14ac:dyDescent="0.3">
      <c r="A41" s="158"/>
      <c r="B41" s="24"/>
      <c r="C41" s="22" t="e">
        <f>($B$30/Laskupohja!$C$14)*B41</f>
        <v>#DIV/0!</v>
      </c>
    </row>
    <row r="42" spans="1:3" x14ac:dyDescent="0.3">
      <c r="A42" s="158"/>
      <c r="B42" s="24"/>
      <c r="C42" s="22" t="e">
        <f>($B$30/Laskupohja!$C$14)*B42</f>
        <v>#DIV/0!</v>
      </c>
    </row>
    <row r="43" spans="1:3" x14ac:dyDescent="0.3">
      <c r="A43" s="158"/>
      <c r="B43" s="24"/>
      <c r="C43" s="22" t="e">
        <f>($B$30/Laskupohja!$C$14)*B43</f>
        <v>#DIV/0!</v>
      </c>
    </row>
    <row r="44" spans="1:3" x14ac:dyDescent="0.3">
      <c r="A44" s="158"/>
      <c r="B44" s="24"/>
      <c r="C44" s="22" t="e">
        <f>($B$30/Laskupohja!$C$14)*B44</f>
        <v>#DIV/0!</v>
      </c>
    </row>
    <row r="45" spans="1:3" x14ac:dyDescent="0.3">
      <c r="A45" s="158"/>
      <c r="B45" s="24"/>
      <c r="C45" s="22" t="e">
        <f>($B$30/Laskupohja!$C$14)*B45</f>
        <v>#DIV/0!</v>
      </c>
    </row>
    <row r="46" spans="1:3" x14ac:dyDescent="0.3">
      <c r="A46" s="158"/>
      <c r="B46" s="24"/>
      <c r="C46" s="22" t="e">
        <f>($B$30/Laskupohja!$C$14)*B46</f>
        <v>#DIV/0!</v>
      </c>
    </row>
    <row r="47" spans="1:3" x14ac:dyDescent="0.3">
      <c r="A47" s="158"/>
      <c r="B47" s="24"/>
      <c r="C47" s="22" t="e">
        <f>($B$30/Laskupohja!$C$14)*B47</f>
        <v>#DIV/0!</v>
      </c>
    </row>
    <row r="48" spans="1:3" x14ac:dyDescent="0.3">
      <c r="A48" s="158"/>
      <c r="B48" s="24"/>
      <c r="C48" s="22" t="e">
        <f>($B$30/Laskupohja!$C$14)*B48</f>
        <v>#DIV/0!</v>
      </c>
    </row>
    <row r="49" spans="1:3" x14ac:dyDescent="0.3">
      <c r="A49" s="158"/>
      <c r="B49" s="24"/>
      <c r="C49" s="22" t="e">
        <f>($B$30/Laskupohja!$C$14)*B49</f>
        <v>#DIV/0!</v>
      </c>
    </row>
    <row r="50" spans="1:3" x14ac:dyDescent="0.3">
      <c r="A50" s="158"/>
      <c r="B50" s="24"/>
      <c r="C50" s="22" t="e">
        <f>($B$30/Laskupohja!$C$14)*B50</f>
        <v>#DIV/0!</v>
      </c>
    </row>
    <row r="51" spans="1:3" x14ac:dyDescent="0.3">
      <c r="A51" s="158"/>
      <c r="B51" s="24"/>
      <c r="C51" s="22" t="e">
        <f>($B$30/Laskupohja!$C$14)*B51</f>
        <v>#DIV/0!</v>
      </c>
    </row>
    <row r="52" spans="1:3" x14ac:dyDescent="0.3">
      <c r="A52" s="158"/>
      <c r="B52" s="24"/>
      <c r="C52" s="22" t="e">
        <f>($B$30/Laskupohja!$C$14)*B52</f>
        <v>#DIV/0!</v>
      </c>
    </row>
    <row r="53" spans="1:3" x14ac:dyDescent="0.3">
      <c r="A53" s="158"/>
      <c r="B53" s="24"/>
      <c r="C53" s="22" t="e">
        <f>($B$30/Laskupohja!$C$14)*B53</f>
        <v>#DIV/0!</v>
      </c>
    </row>
    <row r="54" spans="1:3" x14ac:dyDescent="0.3">
      <c r="A54" s="158"/>
      <c r="B54" s="24"/>
      <c r="C54" s="22" t="e">
        <f>($B$30/Laskupohja!$C$14)*B54</f>
        <v>#DIV/0!</v>
      </c>
    </row>
    <row r="55" spans="1:3" x14ac:dyDescent="0.3">
      <c r="A55" s="23" t="s">
        <v>16</v>
      </c>
      <c r="B55" s="25">
        <f>SUM(B33:B54)</f>
        <v>0</v>
      </c>
      <c r="C55" s="22" t="e">
        <f>SUM(C33:C54)</f>
        <v>#DIV/0!</v>
      </c>
    </row>
    <row r="57" spans="1:3" x14ac:dyDescent="0.3">
      <c r="A57" s="39" t="s">
        <v>20</v>
      </c>
      <c r="B57" s="48">
        <f>Laskupohja!D13</f>
        <v>0</v>
      </c>
    </row>
    <row r="58" spans="1:3" x14ac:dyDescent="0.3">
      <c r="A58" s="39" t="s">
        <v>25</v>
      </c>
      <c r="B58" s="43">
        <f>Laskupohja!F77+Laskupohja!G77</f>
        <v>0</v>
      </c>
    </row>
    <row r="59" spans="1:3" x14ac:dyDescent="0.3">
      <c r="A59" s="39" t="s">
        <v>22</v>
      </c>
      <c r="B59" s="43" t="e">
        <f>Seuralaskutus!B58/Laskupohja!D14</f>
        <v>#DIV/0!</v>
      </c>
    </row>
    <row r="60" spans="1:3" x14ac:dyDescent="0.3">
      <c r="A60" s="9" t="s">
        <v>23</v>
      </c>
      <c r="B60" s="19" t="s">
        <v>24</v>
      </c>
      <c r="C60" s="25" t="s">
        <v>16</v>
      </c>
    </row>
    <row r="61" spans="1:3" x14ac:dyDescent="0.3">
      <c r="A61" s="158"/>
      <c r="B61" s="24"/>
      <c r="C61" s="22" t="e">
        <f>($B$58/Laskupohja!$D$14)*B61</f>
        <v>#DIV/0!</v>
      </c>
    </row>
    <row r="62" spans="1:3" x14ac:dyDescent="0.3">
      <c r="A62" s="158"/>
      <c r="B62" s="24"/>
      <c r="C62" s="22" t="e">
        <f>($B$58/Laskupohja!$D$14)*B62</f>
        <v>#DIV/0!</v>
      </c>
    </row>
    <row r="63" spans="1:3" x14ac:dyDescent="0.3">
      <c r="A63" s="158"/>
      <c r="B63" s="24"/>
      <c r="C63" s="22" t="e">
        <f>($B$58/Laskupohja!$D$14)*B63</f>
        <v>#DIV/0!</v>
      </c>
    </row>
    <row r="64" spans="1:3" x14ac:dyDescent="0.3">
      <c r="A64" s="158"/>
      <c r="B64" s="24"/>
      <c r="C64" s="22" t="e">
        <f>($B$58/Laskupohja!$D$14)*B64</f>
        <v>#DIV/0!</v>
      </c>
    </row>
    <row r="65" spans="1:3" x14ac:dyDescent="0.3">
      <c r="A65" s="158"/>
      <c r="B65" s="24"/>
      <c r="C65" s="22" t="e">
        <f>($B$58/Laskupohja!$D$14)*B65</f>
        <v>#DIV/0!</v>
      </c>
    </row>
    <row r="66" spans="1:3" x14ac:dyDescent="0.3">
      <c r="A66" s="158"/>
      <c r="B66" s="24"/>
      <c r="C66" s="22" t="e">
        <f>($B$58/Laskupohja!$D$14)*B66</f>
        <v>#DIV/0!</v>
      </c>
    </row>
    <row r="67" spans="1:3" x14ac:dyDescent="0.3">
      <c r="A67" s="158"/>
      <c r="B67" s="24"/>
      <c r="C67" s="22" t="e">
        <f>($B$58/Laskupohja!$D$14)*B67</f>
        <v>#DIV/0!</v>
      </c>
    </row>
    <row r="68" spans="1:3" x14ac:dyDescent="0.3">
      <c r="A68" s="158"/>
      <c r="B68" s="24"/>
      <c r="C68" s="22" t="e">
        <f>($B$58/Laskupohja!$D$14)*B68</f>
        <v>#DIV/0!</v>
      </c>
    </row>
    <row r="69" spans="1:3" x14ac:dyDescent="0.3">
      <c r="A69" s="158"/>
      <c r="B69" s="24"/>
      <c r="C69" s="22" t="e">
        <f>($B$58/Laskupohja!$D$14)*B69</f>
        <v>#DIV/0!</v>
      </c>
    </row>
    <row r="70" spans="1:3" x14ac:dyDescent="0.3">
      <c r="A70" s="158"/>
      <c r="B70" s="24"/>
      <c r="C70" s="22" t="e">
        <f>($B$58/Laskupohja!$D$14)*B70</f>
        <v>#DIV/0!</v>
      </c>
    </row>
    <row r="71" spans="1:3" x14ac:dyDescent="0.3">
      <c r="A71" s="158"/>
      <c r="B71" s="24"/>
      <c r="C71" s="22" t="e">
        <f>($B$58/Laskupohja!$D$14)*B71</f>
        <v>#DIV/0!</v>
      </c>
    </row>
    <row r="72" spans="1:3" x14ac:dyDescent="0.3">
      <c r="A72" s="158"/>
      <c r="B72" s="24"/>
      <c r="C72" s="22" t="e">
        <f>($B$58/Laskupohja!$D$14)*B72</f>
        <v>#DIV/0!</v>
      </c>
    </row>
    <row r="73" spans="1:3" x14ac:dyDescent="0.3">
      <c r="A73" s="158"/>
      <c r="B73" s="24"/>
      <c r="C73" s="22" t="e">
        <f>($B$58/Laskupohja!$D$14)*B73</f>
        <v>#DIV/0!</v>
      </c>
    </row>
    <row r="74" spans="1:3" x14ac:dyDescent="0.3">
      <c r="A74" s="158"/>
      <c r="B74" s="24"/>
      <c r="C74" s="22" t="e">
        <f>($B$58/Laskupohja!$D$14)*B74</f>
        <v>#DIV/0!</v>
      </c>
    </row>
    <row r="75" spans="1:3" x14ac:dyDescent="0.3">
      <c r="A75" s="158"/>
      <c r="B75" s="24"/>
      <c r="C75" s="22" t="e">
        <f>($B$58/Laskupohja!$D$14)*B75</f>
        <v>#DIV/0!</v>
      </c>
    </row>
    <row r="76" spans="1:3" x14ac:dyDescent="0.3">
      <c r="A76" s="9"/>
      <c r="B76" s="24"/>
      <c r="C76" s="22" t="e">
        <f>($B$58/Laskupohja!$D$14)*B76</f>
        <v>#DIV/0!</v>
      </c>
    </row>
    <row r="77" spans="1:3" x14ac:dyDescent="0.3">
      <c r="A77" s="9"/>
      <c r="B77" s="24"/>
      <c r="C77" s="22" t="e">
        <f>($B$58/Laskupohja!$D$14)*B77</f>
        <v>#DIV/0!</v>
      </c>
    </row>
    <row r="78" spans="1:3" x14ac:dyDescent="0.3">
      <c r="A78" s="10" t="s">
        <v>16</v>
      </c>
      <c r="B78" s="25">
        <f>SUM(B61:B77)</f>
        <v>0</v>
      </c>
      <c r="C78" s="22" t="e">
        <f>SUM(C61:C77)</f>
        <v>#DIV/0!</v>
      </c>
    </row>
    <row r="80" spans="1:3" x14ac:dyDescent="0.3">
      <c r="A80" s="40" t="s">
        <v>20</v>
      </c>
      <c r="B80" s="47">
        <f>Laskupohja!E13</f>
        <v>0</v>
      </c>
    </row>
    <row r="81" spans="1:3" x14ac:dyDescent="0.3">
      <c r="A81" s="40" t="s">
        <v>21</v>
      </c>
      <c r="B81" s="44">
        <f>Laskupohja!H77+Laskupohja!I77</f>
        <v>0</v>
      </c>
    </row>
    <row r="82" spans="1:3" x14ac:dyDescent="0.3">
      <c r="A82" s="40" t="s">
        <v>22</v>
      </c>
      <c r="B82" s="47" t="e">
        <f>B81/Laskupohja!E14</f>
        <v>#DIV/0!</v>
      </c>
    </row>
    <row r="83" spans="1:3" x14ac:dyDescent="0.3">
      <c r="A83" s="9" t="s">
        <v>23</v>
      </c>
      <c r="B83" s="19" t="s">
        <v>24</v>
      </c>
      <c r="C83" s="25" t="s">
        <v>16</v>
      </c>
    </row>
    <row r="84" spans="1:3" x14ac:dyDescent="0.3">
      <c r="A84" s="158"/>
      <c r="B84" s="24"/>
      <c r="C84" s="22" t="e">
        <f>(B81/Laskupohja!E14)*B84</f>
        <v>#DIV/0!</v>
      </c>
    </row>
    <row r="85" spans="1:3" x14ac:dyDescent="0.3">
      <c r="A85" s="158"/>
      <c r="B85" s="24"/>
      <c r="C85" s="22" t="e">
        <f t="shared" ref="C85:C100" si="0">($B$160/$H$48)*B85</f>
        <v>#DIV/0!</v>
      </c>
    </row>
    <row r="86" spans="1:3" x14ac:dyDescent="0.3">
      <c r="A86" s="158"/>
      <c r="B86" s="24"/>
      <c r="C86" s="22" t="e">
        <f t="shared" si="0"/>
        <v>#DIV/0!</v>
      </c>
    </row>
    <row r="87" spans="1:3" x14ac:dyDescent="0.3">
      <c r="A87" s="158"/>
      <c r="B87" s="24"/>
      <c r="C87" s="22" t="e">
        <f t="shared" si="0"/>
        <v>#DIV/0!</v>
      </c>
    </row>
    <row r="88" spans="1:3" x14ac:dyDescent="0.3">
      <c r="A88" s="158"/>
      <c r="B88" s="24"/>
      <c r="C88" s="22" t="e">
        <f t="shared" si="0"/>
        <v>#DIV/0!</v>
      </c>
    </row>
    <row r="89" spans="1:3" x14ac:dyDescent="0.3">
      <c r="A89" s="158"/>
      <c r="B89" s="24"/>
      <c r="C89" s="22" t="e">
        <f t="shared" si="0"/>
        <v>#DIV/0!</v>
      </c>
    </row>
    <row r="90" spans="1:3" x14ac:dyDescent="0.3">
      <c r="A90" s="158"/>
      <c r="B90" s="24"/>
      <c r="C90" s="22" t="e">
        <f t="shared" si="0"/>
        <v>#DIV/0!</v>
      </c>
    </row>
    <row r="91" spans="1:3" x14ac:dyDescent="0.3">
      <c r="A91" s="158"/>
      <c r="B91" s="24"/>
      <c r="C91" s="22" t="e">
        <f t="shared" si="0"/>
        <v>#DIV/0!</v>
      </c>
    </row>
    <row r="92" spans="1:3" x14ac:dyDescent="0.3">
      <c r="A92" s="158"/>
      <c r="B92" s="24"/>
      <c r="C92" s="22" t="e">
        <f t="shared" si="0"/>
        <v>#DIV/0!</v>
      </c>
    </row>
    <row r="93" spans="1:3" x14ac:dyDescent="0.3">
      <c r="A93" s="158"/>
      <c r="B93" s="24"/>
      <c r="C93" s="22" t="e">
        <f t="shared" si="0"/>
        <v>#DIV/0!</v>
      </c>
    </row>
    <row r="94" spans="1:3" x14ac:dyDescent="0.3">
      <c r="A94" s="158"/>
      <c r="B94" s="24"/>
      <c r="C94" s="22" t="e">
        <f t="shared" si="0"/>
        <v>#DIV/0!</v>
      </c>
    </row>
    <row r="95" spans="1:3" x14ac:dyDescent="0.3">
      <c r="A95" s="158"/>
      <c r="B95" s="24"/>
      <c r="C95" s="22" t="e">
        <f t="shared" si="0"/>
        <v>#DIV/0!</v>
      </c>
    </row>
    <row r="96" spans="1:3" x14ac:dyDescent="0.3">
      <c r="A96" s="158"/>
      <c r="B96" s="24"/>
      <c r="C96" s="22" t="e">
        <f t="shared" si="0"/>
        <v>#DIV/0!</v>
      </c>
    </row>
    <row r="97" spans="1:3" x14ac:dyDescent="0.3">
      <c r="A97" s="158"/>
      <c r="B97" s="24"/>
      <c r="C97" s="22" t="e">
        <f t="shared" si="0"/>
        <v>#DIV/0!</v>
      </c>
    </row>
    <row r="98" spans="1:3" x14ac:dyDescent="0.3">
      <c r="A98" s="158"/>
      <c r="B98" s="24"/>
      <c r="C98" s="22" t="e">
        <f t="shared" si="0"/>
        <v>#DIV/0!</v>
      </c>
    </row>
    <row r="99" spans="1:3" x14ac:dyDescent="0.3">
      <c r="A99" s="9"/>
      <c r="B99" s="24"/>
      <c r="C99" s="22" t="e">
        <f t="shared" si="0"/>
        <v>#DIV/0!</v>
      </c>
    </row>
    <row r="100" spans="1:3" x14ac:dyDescent="0.3">
      <c r="A100" s="9"/>
      <c r="B100" s="24"/>
      <c r="C100" s="22" t="e">
        <f t="shared" si="0"/>
        <v>#DIV/0!</v>
      </c>
    </row>
    <row r="101" spans="1:3" x14ac:dyDescent="0.3">
      <c r="A101" s="10" t="s">
        <v>16</v>
      </c>
      <c r="B101" s="25">
        <f>SUM(B84:B100)</f>
        <v>0</v>
      </c>
      <c r="C101" s="22" t="e">
        <f>SUM(C84:C100)</f>
        <v>#DIV/0!</v>
      </c>
    </row>
    <row r="103" spans="1:3" x14ac:dyDescent="0.3">
      <c r="A103" s="28" t="s">
        <v>20</v>
      </c>
      <c r="B103" s="46">
        <f>Laskupohja!F13</f>
        <v>0</v>
      </c>
    </row>
    <row r="104" spans="1:3" x14ac:dyDescent="0.3">
      <c r="A104" s="28" t="s">
        <v>21</v>
      </c>
      <c r="B104" s="45">
        <f>Laskupohja!J77+Laskupohja!K77</f>
        <v>0</v>
      </c>
    </row>
    <row r="105" spans="1:3" x14ac:dyDescent="0.3">
      <c r="A105" s="28" t="s">
        <v>22</v>
      </c>
      <c r="B105" s="46" t="e">
        <f>B104/Laskupohja!F14</f>
        <v>#DIV/0!</v>
      </c>
    </row>
    <row r="106" spans="1:3" x14ac:dyDescent="0.3">
      <c r="A106" s="9" t="s">
        <v>23</v>
      </c>
      <c r="B106" s="19" t="s">
        <v>24</v>
      </c>
      <c r="C106" s="25" t="s">
        <v>16</v>
      </c>
    </row>
    <row r="107" spans="1:3" x14ac:dyDescent="0.3">
      <c r="A107" s="158"/>
      <c r="B107" s="24"/>
      <c r="C107" s="22" t="e">
        <f>(B104/Laskupohja!F14)*B107</f>
        <v>#DIV/0!</v>
      </c>
    </row>
    <row r="108" spans="1:3" x14ac:dyDescent="0.3">
      <c r="A108" s="158"/>
      <c r="B108" s="24"/>
      <c r="C108" s="22" t="e">
        <f t="shared" ref="C108:C123" si="1">($B$183/$J$48)*B108</f>
        <v>#DIV/0!</v>
      </c>
    </row>
    <row r="109" spans="1:3" x14ac:dyDescent="0.3">
      <c r="A109" s="158"/>
      <c r="B109" s="24"/>
      <c r="C109" s="22" t="e">
        <f t="shared" si="1"/>
        <v>#DIV/0!</v>
      </c>
    </row>
    <row r="110" spans="1:3" x14ac:dyDescent="0.3">
      <c r="A110" s="158"/>
      <c r="B110" s="24"/>
      <c r="C110" s="22" t="e">
        <f t="shared" si="1"/>
        <v>#DIV/0!</v>
      </c>
    </row>
    <row r="111" spans="1:3" x14ac:dyDescent="0.3">
      <c r="A111" s="158"/>
      <c r="B111" s="24"/>
      <c r="C111" s="22" t="e">
        <f t="shared" si="1"/>
        <v>#DIV/0!</v>
      </c>
    </row>
    <row r="112" spans="1:3" x14ac:dyDescent="0.3">
      <c r="A112" s="158"/>
      <c r="B112" s="24"/>
      <c r="C112" s="22" t="e">
        <f t="shared" si="1"/>
        <v>#DIV/0!</v>
      </c>
    </row>
    <row r="113" spans="1:3" x14ac:dyDescent="0.3">
      <c r="A113" s="158"/>
      <c r="B113" s="24"/>
      <c r="C113" s="22" t="e">
        <f t="shared" si="1"/>
        <v>#DIV/0!</v>
      </c>
    </row>
    <row r="114" spans="1:3" x14ac:dyDescent="0.3">
      <c r="A114" s="158"/>
      <c r="B114" s="24"/>
      <c r="C114" s="22" t="e">
        <f t="shared" si="1"/>
        <v>#DIV/0!</v>
      </c>
    </row>
    <row r="115" spans="1:3" x14ac:dyDescent="0.3">
      <c r="A115" s="158"/>
      <c r="B115" s="24"/>
      <c r="C115" s="22" t="e">
        <f t="shared" si="1"/>
        <v>#DIV/0!</v>
      </c>
    </row>
    <row r="116" spans="1:3" x14ac:dyDescent="0.3">
      <c r="A116" s="158"/>
      <c r="B116" s="24"/>
      <c r="C116" s="22" t="e">
        <f t="shared" si="1"/>
        <v>#DIV/0!</v>
      </c>
    </row>
    <row r="117" spans="1:3" x14ac:dyDescent="0.3">
      <c r="A117" s="158"/>
      <c r="B117" s="24"/>
      <c r="C117" s="22" t="e">
        <f t="shared" si="1"/>
        <v>#DIV/0!</v>
      </c>
    </row>
    <row r="118" spans="1:3" x14ac:dyDescent="0.3">
      <c r="A118" s="158"/>
      <c r="B118" s="24"/>
      <c r="C118" s="22" t="e">
        <f t="shared" si="1"/>
        <v>#DIV/0!</v>
      </c>
    </row>
    <row r="119" spans="1:3" x14ac:dyDescent="0.3">
      <c r="A119" s="158"/>
      <c r="B119" s="24"/>
      <c r="C119" s="22" t="e">
        <f t="shared" si="1"/>
        <v>#DIV/0!</v>
      </c>
    </row>
    <row r="120" spans="1:3" x14ac:dyDescent="0.3">
      <c r="A120" s="158"/>
      <c r="B120" s="24"/>
      <c r="C120" s="22" t="e">
        <f t="shared" si="1"/>
        <v>#DIV/0!</v>
      </c>
    </row>
    <row r="121" spans="1:3" x14ac:dyDescent="0.3">
      <c r="A121" s="158"/>
      <c r="B121" s="24"/>
      <c r="C121" s="22" t="e">
        <f t="shared" si="1"/>
        <v>#DIV/0!</v>
      </c>
    </row>
    <row r="122" spans="1:3" x14ac:dyDescent="0.3">
      <c r="A122" s="9"/>
      <c r="B122" s="24"/>
      <c r="C122" s="22" t="e">
        <f t="shared" si="1"/>
        <v>#DIV/0!</v>
      </c>
    </row>
    <row r="123" spans="1:3" x14ac:dyDescent="0.3">
      <c r="A123" s="9"/>
      <c r="B123" s="24"/>
      <c r="C123" s="22" t="e">
        <f t="shared" si="1"/>
        <v>#DIV/0!</v>
      </c>
    </row>
    <row r="124" spans="1:3" x14ac:dyDescent="0.3">
      <c r="A124" s="10" t="s">
        <v>16</v>
      </c>
      <c r="B124" s="25">
        <f>SUM(B107:B123)</f>
        <v>0</v>
      </c>
      <c r="C124" s="22" t="e">
        <f>SUM(C107:C123)</f>
        <v>#DIV/0!</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6FC06-E173-47FA-9636-7B74ED37AEAC}">
  <dimension ref="A1:W187"/>
  <sheetViews>
    <sheetView tabSelected="1" topLeftCell="E1" workbookViewId="0">
      <selection activeCell="T48" sqref="T48"/>
    </sheetView>
  </sheetViews>
  <sheetFormatPr defaultRowHeight="14.4" x14ac:dyDescent="0.3"/>
  <cols>
    <col min="1" max="1" width="24.33203125" bestFit="1" customWidth="1"/>
    <col min="2" max="7" width="16.6640625" customWidth="1"/>
    <col min="8" max="8" width="18.33203125" customWidth="1"/>
    <col min="9" max="9" width="16.5546875" customWidth="1"/>
    <col min="10" max="11" width="12.88671875" customWidth="1"/>
    <col min="12" max="12" width="14.44140625" customWidth="1"/>
    <col min="13" max="13" width="10.44140625" bestFit="1" customWidth="1"/>
    <col min="17" max="17" width="9.44140625" bestFit="1" customWidth="1"/>
    <col min="18" max="18" width="4.33203125" customWidth="1"/>
    <col min="19" max="19" width="82.109375" customWidth="1"/>
    <col min="20" max="20" width="30.33203125" bestFit="1" customWidth="1"/>
    <col min="21" max="21" width="20.5546875" bestFit="1" customWidth="1"/>
    <col min="22" max="22" width="16.33203125" bestFit="1" customWidth="1"/>
  </cols>
  <sheetData>
    <row r="1" spans="1:22" x14ac:dyDescent="0.3">
      <c r="C1" t="s">
        <v>0</v>
      </c>
      <c r="G1" t="s">
        <v>239</v>
      </c>
      <c r="H1" s="135" t="s">
        <v>26</v>
      </c>
      <c r="S1" s="128" t="s">
        <v>27</v>
      </c>
      <c r="T1" s="131"/>
      <c r="U1" s="128"/>
      <c r="V1" s="131"/>
    </row>
    <row r="2" spans="1:22" ht="39.6" x14ac:dyDescent="0.3">
      <c r="S2" s="159" t="s">
        <v>28</v>
      </c>
      <c r="T2" s="131"/>
      <c r="U2" s="159"/>
      <c r="V2" s="131"/>
    </row>
    <row r="3" spans="1:22" x14ac:dyDescent="0.3">
      <c r="S3" s="129" t="s">
        <v>29</v>
      </c>
      <c r="T3" s="131"/>
      <c r="U3" s="129"/>
      <c r="V3" s="131"/>
    </row>
    <row r="4" spans="1:22" x14ac:dyDescent="0.3">
      <c r="C4" s="1"/>
      <c r="S4" s="159" t="s">
        <v>30</v>
      </c>
      <c r="T4" s="131"/>
      <c r="U4" s="159"/>
      <c r="V4" s="131"/>
    </row>
    <row r="5" spans="1:22" ht="26.4" x14ac:dyDescent="0.3">
      <c r="S5" s="159" t="s">
        <v>31</v>
      </c>
      <c r="T5" s="131"/>
      <c r="U5" s="159"/>
      <c r="V5" s="131"/>
    </row>
    <row r="6" spans="1:22" ht="15" thickBot="1" x14ac:dyDescent="0.35">
      <c r="T6" s="131"/>
      <c r="U6" s="159"/>
      <c r="V6" s="131"/>
    </row>
    <row r="7" spans="1:22" ht="15" thickBot="1" x14ac:dyDescent="0.35">
      <c r="A7" s="2" t="s">
        <v>1</v>
      </c>
      <c r="B7" s="211" t="s">
        <v>32</v>
      </c>
      <c r="C7" s="213"/>
      <c r="S7" s="128" t="s">
        <v>33</v>
      </c>
      <c r="T7" s="131"/>
      <c r="V7" s="131"/>
    </row>
    <row r="8" spans="1:22" ht="28.5" customHeight="1" thickBot="1" x14ac:dyDescent="0.35">
      <c r="A8" s="2" t="s">
        <v>2</v>
      </c>
      <c r="B8" s="211"/>
      <c r="C8" s="213"/>
      <c r="S8" s="160" t="s">
        <v>34</v>
      </c>
      <c r="T8" s="131"/>
      <c r="U8" s="128"/>
      <c r="V8" s="131"/>
    </row>
    <row r="9" spans="1:22" ht="24.75" customHeight="1" thickBot="1" x14ac:dyDescent="0.35">
      <c r="A9" s="2" t="s">
        <v>3</v>
      </c>
      <c r="B9" s="211"/>
      <c r="C9" s="213"/>
      <c r="S9" s="160" t="s">
        <v>35</v>
      </c>
      <c r="T9" s="131"/>
      <c r="U9" s="160"/>
      <c r="V9" s="131"/>
    </row>
    <row r="10" spans="1:22" ht="25.5" customHeight="1" thickBot="1" x14ac:dyDescent="0.35">
      <c r="A10" s="2" t="s">
        <v>4</v>
      </c>
      <c r="B10" s="211"/>
      <c r="C10" s="213"/>
      <c r="T10" s="131"/>
      <c r="U10" s="160"/>
      <c r="V10" s="131"/>
    </row>
    <row r="11" spans="1:22" ht="25.5" customHeight="1" thickBot="1" x14ac:dyDescent="0.35">
      <c r="A11" s="2"/>
      <c r="B11" s="136"/>
      <c r="C11" s="136"/>
      <c r="S11" s="133" t="s">
        <v>36</v>
      </c>
      <c r="T11" s="131"/>
      <c r="U11" s="160"/>
      <c r="V11" s="131"/>
    </row>
    <row r="12" spans="1:22" ht="27.6" thickBot="1" x14ac:dyDescent="0.35">
      <c r="A12" s="3" t="s">
        <v>6</v>
      </c>
      <c r="B12" s="76" t="s">
        <v>37</v>
      </c>
      <c r="C12" s="75" t="s">
        <v>38</v>
      </c>
      <c r="D12" s="77" t="s">
        <v>39</v>
      </c>
      <c r="E12" s="155"/>
      <c r="F12" s="30"/>
      <c r="G12" s="34"/>
      <c r="H12" s="12"/>
      <c r="S12" s="133" t="s">
        <v>40</v>
      </c>
      <c r="T12" s="131"/>
      <c r="U12" s="133"/>
      <c r="V12" s="131"/>
    </row>
    <row r="13" spans="1:22" ht="40.200000000000003" thickBot="1" x14ac:dyDescent="0.35">
      <c r="A13" s="3" t="s">
        <v>7</v>
      </c>
      <c r="B13" s="84">
        <v>9</v>
      </c>
      <c r="C13" s="85">
        <v>9</v>
      </c>
      <c r="D13" s="86">
        <v>16</v>
      </c>
      <c r="E13" s="29"/>
      <c r="F13" s="87"/>
      <c r="G13" s="34"/>
      <c r="H13" s="205" t="s">
        <v>8</v>
      </c>
      <c r="I13" s="206"/>
      <c r="J13" s="207"/>
      <c r="L13" s="202" t="s">
        <v>9</v>
      </c>
      <c r="M13" s="203"/>
      <c r="N13" s="203"/>
      <c r="O13" s="203"/>
      <c r="P13" s="203"/>
      <c r="Q13" s="204"/>
      <c r="S13" s="161" t="s">
        <v>41</v>
      </c>
      <c r="T13" s="131"/>
      <c r="U13" s="133"/>
      <c r="V13" s="131"/>
    </row>
    <row r="14" spans="1:22" ht="54" thickBot="1" x14ac:dyDescent="0.35">
      <c r="A14" s="4" t="s">
        <v>10</v>
      </c>
      <c r="B14" s="78" t="s">
        <v>11</v>
      </c>
      <c r="C14" s="79" t="s">
        <v>12</v>
      </c>
      <c r="D14" s="80" t="s">
        <v>12</v>
      </c>
      <c r="E14" s="81" t="s">
        <v>13</v>
      </c>
      <c r="F14" s="82" t="s">
        <v>13</v>
      </c>
      <c r="G14" s="35"/>
      <c r="H14" s="104" t="s">
        <v>14</v>
      </c>
      <c r="I14" s="104" t="s">
        <v>15</v>
      </c>
      <c r="J14" s="105" t="s">
        <v>16</v>
      </c>
      <c r="K14" s="103"/>
      <c r="L14" s="106" t="str">
        <f>B12</f>
        <v>ML SM- nov L2</v>
      </c>
      <c r="M14" s="107" t="str">
        <f>C12</f>
        <v>ML SM- nov L1</v>
      </c>
      <c r="N14" s="108" t="str">
        <f>D12</f>
        <v>ML SM- jun + SM- sen</v>
      </c>
      <c r="O14" s="109">
        <f>E12</f>
        <v>0</v>
      </c>
      <c r="P14" s="110">
        <f>F12</f>
        <v>0</v>
      </c>
      <c r="Q14" s="105" t="s">
        <v>16</v>
      </c>
      <c r="S14" s="161" t="s">
        <v>42</v>
      </c>
      <c r="T14" s="131"/>
      <c r="V14" s="131"/>
    </row>
    <row r="15" spans="1:22" x14ac:dyDescent="0.3">
      <c r="A15" s="67" t="s">
        <v>43</v>
      </c>
      <c r="B15" s="54">
        <v>130</v>
      </c>
      <c r="C15" s="68"/>
      <c r="D15" s="56"/>
      <c r="E15" s="62"/>
      <c r="F15" s="57"/>
      <c r="G15" s="36"/>
      <c r="H15" s="157">
        <v>85.5</v>
      </c>
      <c r="I15" s="157">
        <v>90</v>
      </c>
      <c r="J15" s="53">
        <f>SUM(H15:I15)</f>
        <v>175.5</v>
      </c>
      <c r="K15" s="96"/>
      <c r="L15" s="53">
        <f>J15</f>
        <v>175.5</v>
      </c>
      <c r="M15" s="24"/>
      <c r="N15" s="24"/>
      <c r="O15" s="24"/>
      <c r="P15" s="24"/>
      <c r="Q15" s="53">
        <f t="shared" ref="Q15:Q41" si="0">SUM(L15:P15)</f>
        <v>175.5</v>
      </c>
      <c r="S15" s="160"/>
      <c r="T15" s="131"/>
      <c r="U15" s="160"/>
      <c r="V15" s="131"/>
    </row>
    <row r="16" spans="1:22" x14ac:dyDescent="0.3">
      <c r="A16" s="67" t="s">
        <v>44</v>
      </c>
      <c r="B16" s="58">
        <v>100</v>
      </c>
      <c r="C16" s="69"/>
      <c r="D16" s="59"/>
      <c r="E16" s="63"/>
      <c r="F16" s="60"/>
      <c r="G16" s="36"/>
      <c r="H16" s="157">
        <v>55.3</v>
      </c>
      <c r="I16" s="157">
        <v>90</v>
      </c>
      <c r="J16" s="53">
        <f>SUM(H16:I16)</f>
        <v>145.30000000000001</v>
      </c>
      <c r="K16" s="96"/>
      <c r="L16" s="53">
        <f>J16</f>
        <v>145.30000000000001</v>
      </c>
      <c r="M16" s="24"/>
      <c r="N16" s="24"/>
      <c r="O16" s="24"/>
      <c r="P16" s="24"/>
      <c r="Q16" s="53">
        <f t="shared" si="0"/>
        <v>145.30000000000001</v>
      </c>
      <c r="S16" s="160" t="s">
        <v>45</v>
      </c>
      <c r="T16" s="131"/>
      <c r="V16" s="131"/>
    </row>
    <row r="17" spans="1:22" x14ac:dyDescent="0.3">
      <c r="A17" s="67" t="s">
        <v>46</v>
      </c>
      <c r="B17" s="58">
        <v>100</v>
      </c>
      <c r="C17" s="69"/>
      <c r="D17" s="59"/>
      <c r="E17" s="63"/>
      <c r="F17" s="60"/>
      <c r="G17" s="36"/>
      <c r="H17" s="157">
        <v>45.9</v>
      </c>
      <c r="I17" s="157"/>
      <c r="J17" s="53">
        <f t="shared" ref="J17:J41" si="1">SUM(H17:I17)</f>
        <v>45.9</v>
      </c>
      <c r="K17" s="96"/>
      <c r="L17" s="53">
        <f>J17</f>
        <v>45.9</v>
      </c>
      <c r="M17" s="24"/>
      <c r="N17" s="24"/>
      <c r="O17" s="24"/>
      <c r="P17" s="24"/>
      <c r="Q17" s="53">
        <f t="shared" si="0"/>
        <v>45.9</v>
      </c>
      <c r="T17" s="131"/>
      <c r="U17" s="160"/>
      <c r="V17" s="131"/>
    </row>
    <row r="18" spans="1:22" x14ac:dyDescent="0.3">
      <c r="A18" s="67" t="s">
        <v>47</v>
      </c>
      <c r="B18" s="58">
        <v>50</v>
      </c>
      <c r="C18" s="69"/>
      <c r="D18" s="59">
        <v>150</v>
      </c>
      <c r="E18" s="63"/>
      <c r="F18" s="60"/>
      <c r="G18" s="36"/>
      <c r="H18" s="157">
        <v>78.2</v>
      </c>
      <c r="I18" s="157"/>
      <c r="J18" s="53">
        <f t="shared" si="1"/>
        <v>78.2</v>
      </c>
      <c r="K18" s="96"/>
      <c r="L18" s="53">
        <f>J18/3</f>
        <v>26.066666666666666</v>
      </c>
      <c r="M18" s="24"/>
      <c r="N18" s="53">
        <f>J18/3*2</f>
        <v>52.133333333333333</v>
      </c>
      <c r="O18" s="24"/>
      <c r="P18" s="24"/>
      <c r="Q18" s="53">
        <f t="shared" si="0"/>
        <v>78.2</v>
      </c>
      <c r="S18" s="162"/>
      <c r="T18" s="131"/>
      <c r="U18" s="162"/>
      <c r="V18" s="131"/>
    </row>
    <row r="19" spans="1:22" x14ac:dyDescent="0.3">
      <c r="A19" s="67" t="s">
        <v>48</v>
      </c>
      <c r="B19" s="58">
        <v>90</v>
      </c>
      <c r="C19" s="69">
        <v>50</v>
      </c>
      <c r="D19" s="59">
        <v>100</v>
      </c>
      <c r="E19" s="63"/>
      <c r="F19" s="60"/>
      <c r="G19" s="36"/>
      <c r="H19" s="157">
        <v>115.2</v>
      </c>
      <c r="I19" s="157">
        <v>180</v>
      </c>
      <c r="J19" s="53">
        <f t="shared" si="1"/>
        <v>295.2</v>
      </c>
      <c r="K19" s="96"/>
      <c r="L19" s="53">
        <f>J19/4</f>
        <v>73.8</v>
      </c>
      <c r="M19" s="53">
        <f>J19/4</f>
        <v>73.8</v>
      </c>
      <c r="N19" s="53">
        <f>J19/4*2</f>
        <v>147.6</v>
      </c>
      <c r="O19" s="24"/>
      <c r="P19" s="24"/>
      <c r="Q19" s="53">
        <f t="shared" si="0"/>
        <v>295.2</v>
      </c>
      <c r="S19" s="128" t="s">
        <v>49</v>
      </c>
      <c r="T19" s="131"/>
      <c r="U19" s="128"/>
      <c r="V19" s="131"/>
    </row>
    <row r="20" spans="1:22" ht="26.4" x14ac:dyDescent="0.3">
      <c r="A20" s="67" t="s">
        <v>50</v>
      </c>
      <c r="B20" s="58">
        <v>50</v>
      </c>
      <c r="C20" s="69"/>
      <c r="D20" s="59">
        <v>150</v>
      </c>
      <c r="E20" s="63"/>
      <c r="F20" s="60"/>
      <c r="G20" s="36"/>
      <c r="H20" s="157">
        <v>35.5</v>
      </c>
      <c r="I20" s="157"/>
      <c r="J20" s="53">
        <f t="shared" si="1"/>
        <v>35.5</v>
      </c>
      <c r="K20" s="96"/>
      <c r="L20" s="53">
        <f>J20/3</f>
        <v>11.833333333333334</v>
      </c>
      <c r="M20" s="24"/>
      <c r="N20" s="53">
        <f>J20/3*2</f>
        <v>23.666666666666668</v>
      </c>
      <c r="O20" s="24"/>
      <c r="P20" s="24"/>
      <c r="Q20" s="53">
        <f t="shared" si="0"/>
        <v>35.5</v>
      </c>
      <c r="S20" s="139" t="s">
        <v>51</v>
      </c>
      <c r="T20" s="131"/>
      <c r="V20" s="131"/>
    </row>
    <row r="21" spans="1:22" x14ac:dyDescent="0.3">
      <c r="A21" s="67" t="s">
        <v>52</v>
      </c>
      <c r="B21" s="58">
        <v>50</v>
      </c>
      <c r="C21" s="69">
        <v>50</v>
      </c>
      <c r="D21" s="59"/>
      <c r="E21" s="63"/>
      <c r="F21" s="60"/>
      <c r="G21" s="36"/>
      <c r="H21" s="157">
        <v>45.9</v>
      </c>
      <c r="I21" s="157"/>
      <c r="J21" s="53">
        <f t="shared" si="1"/>
        <v>45.9</v>
      </c>
      <c r="K21" s="96"/>
      <c r="L21" s="53">
        <f>J21/2</f>
        <v>22.95</v>
      </c>
      <c r="M21" s="53">
        <f>J21/2</f>
        <v>22.95</v>
      </c>
      <c r="N21" s="24"/>
      <c r="O21" s="24"/>
      <c r="P21" s="24"/>
      <c r="Q21" s="53">
        <f t="shared" si="0"/>
        <v>45.9</v>
      </c>
      <c r="S21" s="163" t="s">
        <v>53</v>
      </c>
      <c r="T21" s="131"/>
      <c r="V21" s="131"/>
    </row>
    <row r="22" spans="1:22" x14ac:dyDescent="0.3">
      <c r="A22" s="67" t="s">
        <v>54</v>
      </c>
      <c r="B22" s="58">
        <v>50</v>
      </c>
      <c r="C22" s="69">
        <v>50</v>
      </c>
      <c r="D22" s="59">
        <v>100</v>
      </c>
      <c r="E22" s="63"/>
      <c r="F22" s="60"/>
      <c r="G22" s="36"/>
      <c r="H22" s="157">
        <v>130.5</v>
      </c>
      <c r="I22" s="157">
        <v>180</v>
      </c>
      <c r="J22" s="53">
        <f t="shared" si="1"/>
        <v>310.5</v>
      </c>
      <c r="K22" s="96"/>
      <c r="L22" s="53">
        <f>J22/4</f>
        <v>77.625</v>
      </c>
      <c r="M22" s="53">
        <f>J22/4</f>
        <v>77.625</v>
      </c>
      <c r="N22" s="53">
        <f>J22/4*2</f>
        <v>155.25</v>
      </c>
      <c r="O22" s="24"/>
      <c r="P22" s="24"/>
      <c r="Q22" s="53">
        <f t="shared" si="0"/>
        <v>310.5</v>
      </c>
      <c r="S22" s="133" t="s">
        <v>55</v>
      </c>
      <c r="T22" s="131"/>
      <c r="U22" s="133"/>
      <c r="V22" s="131"/>
    </row>
    <row r="23" spans="1:22" x14ac:dyDescent="0.3">
      <c r="A23" s="67" t="s">
        <v>56</v>
      </c>
      <c r="B23" s="58">
        <v>50</v>
      </c>
      <c r="C23" s="69"/>
      <c r="D23" s="59">
        <v>150</v>
      </c>
      <c r="E23" s="63"/>
      <c r="F23" s="60"/>
      <c r="G23" s="36"/>
      <c r="H23" s="157">
        <v>50.2</v>
      </c>
      <c r="I23" s="157"/>
      <c r="J23" s="53">
        <f t="shared" si="1"/>
        <v>50.2</v>
      </c>
      <c r="K23" s="96"/>
      <c r="L23" s="53">
        <f>J23/3</f>
        <v>16.733333333333334</v>
      </c>
      <c r="M23" s="24"/>
      <c r="N23" s="53">
        <f>J23/3*2</f>
        <v>33.466666666666669</v>
      </c>
      <c r="O23" s="24"/>
      <c r="P23" s="24"/>
      <c r="Q23" s="53">
        <f t="shared" si="0"/>
        <v>50.2</v>
      </c>
      <c r="S23" s="133" t="s">
        <v>57</v>
      </c>
      <c r="T23" s="131"/>
      <c r="U23" s="133"/>
      <c r="V23" s="131"/>
    </row>
    <row r="24" spans="1:22" x14ac:dyDescent="0.3">
      <c r="A24" s="67" t="s">
        <v>58</v>
      </c>
      <c r="B24" s="58">
        <v>50</v>
      </c>
      <c r="C24" s="69"/>
      <c r="D24" s="59"/>
      <c r="E24" s="63"/>
      <c r="F24" s="60"/>
      <c r="G24" s="36"/>
      <c r="H24" s="157">
        <v>79.8</v>
      </c>
      <c r="I24" s="157"/>
      <c r="J24" s="53">
        <f t="shared" si="1"/>
        <v>79.8</v>
      </c>
      <c r="K24" s="96"/>
      <c r="L24" s="53">
        <f>J24</f>
        <v>79.8</v>
      </c>
      <c r="M24" s="24"/>
      <c r="N24" s="24"/>
      <c r="O24" s="24"/>
      <c r="P24" s="24"/>
      <c r="Q24" s="53">
        <f t="shared" si="0"/>
        <v>79.8</v>
      </c>
      <c r="S24" s="133" t="s">
        <v>59</v>
      </c>
      <c r="T24" s="131"/>
      <c r="V24" s="131"/>
    </row>
    <row r="25" spans="1:22" x14ac:dyDescent="0.3">
      <c r="A25" s="67" t="s">
        <v>60</v>
      </c>
      <c r="B25" s="58">
        <v>50</v>
      </c>
      <c r="C25" s="70">
        <v>50</v>
      </c>
      <c r="D25" s="59">
        <v>150</v>
      </c>
      <c r="E25" s="61"/>
      <c r="F25" s="60"/>
      <c r="G25" s="36"/>
      <c r="H25" s="157">
        <v>96.8</v>
      </c>
      <c r="I25" s="157">
        <v>180</v>
      </c>
      <c r="J25" s="53">
        <f t="shared" si="1"/>
        <v>276.8</v>
      </c>
      <c r="K25" s="96"/>
      <c r="L25" s="53">
        <f>J25/4</f>
        <v>69.2</v>
      </c>
      <c r="M25" s="53">
        <f>J25/4</f>
        <v>69.2</v>
      </c>
      <c r="N25" s="53">
        <f>J25/4*2</f>
        <v>138.4</v>
      </c>
      <c r="O25" s="24"/>
      <c r="P25" s="24"/>
      <c r="Q25" s="53">
        <f t="shared" si="0"/>
        <v>276.8</v>
      </c>
      <c r="S25" s="160" t="s">
        <v>61</v>
      </c>
      <c r="T25" s="131"/>
      <c r="V25" s="131"/>
    </row>
    <row r="26" spans="1:22" x14ac:dyDescent="0.3">
      <c r="A26" s="67" t="s">
        <v>62</v>
      </c>
      <c r="B26" s="58">
        <v>75</v>
      </c>
      <c r="C26" s="70">
        <v>75</v>
      </c>
      <c r="D26" s="59">
        <v>60</v>
      </c>
      <c r="E26" s="61"/>
      <c r="F26" s="60"/>
      <c r="G26" s="36"/>
      <c r="H26" s="157">
        <v>58.9</v>
      </c>
      <c r="I26" s="157">
        <v>180</v>
      </c>
      <c r="J26" s="53">
        <f t="shared" si="1"/>
        <v>238.9</v>
      </c>
      <c r="K26" s="96"/>
      <c r="L26" s="53">
        <f>J26/4</f>
        <v>59.725000000000001</v>
      </c>
      <c r="M26" s="53">
        <f>J26/4</f>
        <v>59.725000000000001</v>
      </c>
      <c r="N26" s="53">
        <f>J26/4*2</f>
        <v>119.45</v>
      </c>
      <c r="O26" s="24"/>
      <c r="P26" s="24"/>
      <c r="Q26" s="53">
        <f t="shared" si="0"/>
        <v>238.9</v>
      </c>
      <c r="S26" s="160" t="s">
        <v>63</v>
      </c>
      <c r="T26" s="131"/>
      <c r="V26" s="131"/>
    </row>
    <row r="27" spans="1:22" x14ac:dyDescent="0.3">
      <c r="A27" s="67" t="s">
        <v>64</v>
      </c>
      <c r="B27" s="58">
        <v>15</v>
      </c>
      <c r="C27" s="70">
        <v>100</v>
      </c>
      <c r="D27" s="59">
        <v>230</v>
      </c>
      <c r="E27" s="61"/>
      <c r="F27" s="60"/>
      <c r="G27" s="36"/>
      <c r="H27" s="157">
        <v>78.599999999999994</v>
      </c>
      <c r="I27" s="157">
        <v>180</v>
      </c>
      <c r="J27" s="53">
        <f t="shared" si="1"/>
        <v>258.60000000000002</v>
      </c>
      <c r="K27" s="96"/>
      <c r="L27" s="53">
        <f>J27/4</f>
        <v>64.650000000000006</v>
      </c>
      <c r="M27" s="53">
        <f>J27/4</f>
        <v>64.650000000000006</v>
      </c>
      <c r="N27" s="53">
        <f>J27/4*2</f>
        <v>129.30000000000001</v>
      </c>
      <c r="O27" s="24"/>
      <c r="P27" s="24"/>
      <c r="Q27" s="53">
        <f t="shared" si="0"/>
        <v>258.60000000000002</v>
      </c>
      <c r="S27" s="160" t="s">
        <v>65</v>
      </c>
      <c r="T27" s="131"/>
      <c r="V27" s="131"/>
    </row>
    <row r="28" spans="1:22" x14ac:dyDescent="0.3">
      <c r="A28" s="67" t="s">
        <v>66</v>
      </c>
      <c r="B28" s="58"/>
      <c r="C28" s="70">
        <v>130</v>
      </c>
      <c r="D28" s="59">
        <v>150</v>
      </c>
      <c r="E28" s="61"/>
      <c r="F28" s="60"/>
      <c r="G28" s="36"/>
      <c r="H28" s="157">
        <v>65.5</v>
      </c>
      <c r="I28" s="157">
        <v>90</v>
      </c>
      <c r="J28" s="53">
        <f t="shared" si="1"/>
        <v>155.5</v>
      </c>
      <c r="K28" s="96"/>
      <c r="L28" s="53"/>
      <c r="M28" s="53">
        <f>J28/3</f>
        <v>51.833333333333336</v>
      </c>
      <c r="N28" s="53">
        <f>J28/3*2</f>
        <v>103.66666666666667</v>
      </c>
      <c r="O28" s="24"/>
      <c r="P28" s="24"/>
      <c r="Q28" s="53">
        <f t="shared" si="0"/>
        <v>155.5</v>
      </c>
      <c r="S28" s="160" t="s">
        <v>67</v>
      </c>
      <c r="T28" s="131"/>
      <c r="V28" s="131"/>
    </row>
    <row r="29" spans="1:22" x14ac:dyDescent="0.3">
      <c r="A29" s="67" t="s">
        <v>68</v>
      </c>
      <c r="B29" s="58"/>
      <c r="C29" s="70">
        <v>100</v>
      </c>
      <c r="D29" s="59"/>
      <c r="E29" s="61"/>
      <c r="F29" s="60"/>
      <c r="G29" s="36"/>
      <c r="H29" s="157">
        <v>25.9</v>
      </c>
      <c r="I29" s="157"/>
      <c r="J29" s="53">
        <f t="shared" si="1"/>
        <v>25.9</v>
      </c>
      <c r="K29" s="96"/>
      <c r="L29" s="53"/>
      <c r="M29" s="53">
        <f>J29</f>
        <v>25.9</v>
      </c>
      <c r="N29" s="24"/>
      <c r="O29" s="24"/>
      <c r="P29" s="24"/>
      <c r="Q29" s="53">
        <f t="shared" si="0"/>
        <v>25.9</v>
      </c>
      <c r="S29" s="162"/>
      <c r="T29" s="131"/>
      <c r="U29" s="162"/>
      <c r="V29" s="131"/>
    </row>
    <row r="30" spans="1:22" x14ac:dyDescent="0.3">
      <c r="A30" s="67" t="s">
        <v>69</v>
      </c>
      <c r="B30" s="58"/>
      <c r="C30" s="69">
        <v>90</v>
      </c>
      <c r="D30" s="59">
        <v>150</v>
      </c>
      <c r="E30" s="61"/>
      <c r="F30" s="60"/>
      <c r="G30" s="36"/>
      <c r="H30" s="157">
        <v>43.5</v>
      </c>
      <c r="I30" s="157"/>
      <c r="J30" s="53">
        <f t="shared" si="1"/>
        <v>43.5</v>
      </c>
      <c r="K30" s="96"/>
      <c r="L30" s="53"/>
      <c r="M30" s="53">
        <f>J30/3</f>
        <v>14.5</v>
      </c>
      <c r="N30" s="53">
        <f>J30/3*2</f>
        <v>29</v>
      </c>
      <c r="O30" s="24"/>
      <c r="P30" s="24"/>
      <c r="Q30" s="53">
        <f t="shared" si="0"/>
        <v>43.5</v>
      </c>
      <c r="S30" s="128" t="s">
        <v>70</v>
      </c>
      <c r="T30" s="131"/>
      <c r="U30" s="128"/>
      <c r="V30" s="131"/>
    </row>
    <row r="31" spans="1:22" x14ac:dyDescent="0.3">
      <c r="A31" s="83" t="s">
        <v>71</v>
      </c>
      <c r="B31" s="58"/>
      <c r="C31" s="69">
        <v>50</v>
      </c>
      <c r="D31" s="59">
        <v>190</v>
      </c>
      <c r="E31" s="61"/>
      <c r="F31" s="60"/>
      <c r="G31" s="36"/>
      <c r="H31" s="157">
        <v>35.9</v>
      </c>
      <c r="I31" s="157"/>
      <c r="J31" s="53">
        <f t="shared" si="1"/>
        <v>35.9</v>
      </c>
      <c r="K31" s="96"/>
      <c r="L31" s="53"/>
      <c r="M31" s="53">
        <f>J31/3</f>
        <v>11.966666666666667</v>
      </c>
      <c r="N31" s="53">
        <f>J31/3*2</f>
        <v>23.933333333333334</v>
      </c>
      <c r="O31" s="24"/>
      <c r="P31" s="24"/>
      <c r="Q31" s="53">
        <f t="shared" si="0"/>
        <v>35.9</v>
      </c>
      <c r="S31" s="133" t="s">
        <v>72</v>
      </c>
      <c r="T31" s="131"/>
      <c r="U31" s="133"/>
      <c r="V31" s="131"/>
    </row>
    <row r="32" spans="1:22" ht="52.8" x14ac:dyDescent="0.3">
      <c r="A32" s="67" t="s">
        <v>73</v>
      </c>
      <c r="B32" s="58"/>
      <c r="C32" s="69">
        <v>50</v>
      </c>
      <c r="D32" s="59">
        <v>150</v>
      </c>
      <c r="E32" s="61"/>
      <c r="F32" s="60"/>
      <c r="G32" s="36"/>
      <c r="H32" s="157">
        <v>66.2</v>
      </c>
      <c r="I32" s="157">
        <v>90</v>
      </c>
      <c r="J32" s="53">
        <f t="shared" si="1"/>
        <v>156.19999999999999</v>
      </c>
      <c r="K32" s="96"/>
      <c r="L32" s="53"/>
      <c r="M32" s="53">
        <f>J32/3</f>
        <v>52.066666666666663</v>
      </c>
      <c r="N32" s="53">
        <f>J32/3*2</f>
        <v>104.13333333333333</v>
      </c>
      <c r="O32" s="24"/>
      <c r="P32" s="24"/>
      <c r="Q32" s="53">
        <f t="shared" si="0"/>
        <v>156.19999999999999</v>
      </c>
      <c r="S32" s="159" t="s">
        <v>74</v>
      </c>
      <c r="T32" s="131"/>
      <c r="U32" s="159"/>
      <c r="V32" s="131"/>
    </row>
    <row r="33" spans="1:23" ht="52.8" x14ac:dyDescent="0.3">
      <c r="A33" s="67" t="s">
        <v>75</v>
      </c>
      <c r="B33" s="58"/>
      <c r="C33" s="69">
        <v>50</v>
      </c>
      <c r="D33" s="59">
        <v>190</v>
      </c>
      <c r="E33" s="61"/>
      <c r="F33" s="60"/>
      <c r="G33" s="36"/>
      <c r="H33" s="157">
        <v>13.2</v>
      </c>
      <c r="I33" s="157"/>
      <c r="J33" s="53">
        <f t="shared" si="1"/>
        <v>13.2</v>
      </c>
      <c r="K33" s="96"/>
      <c r="L33" s="53"/>
      <c r="M33" s="53">
        <f>J33/3</f>
        <v>4.3999999999999995</v>
      </c>
      <c r="N33" s="53">
        <f>J33/3*2</f>
        <v>8.7999999999999989</v>
      </c>
      <c r="O33" s="24"/>
      <c r="P33" s="24"/>
      <c r="Q33" s="53">
        <f t="shared" si="0"/>
        <v>13.2</v>
      </c>
      <c r="S33" s="129" t="s">
        <v>76</v>
      </c>
      <c r="T33" s="131"/>
      <c r="U33" s="129"/>
      <c r="V33" s="148"/>
      <c r="W33" s="149"/>
    </row>
    <row r="34" spans="1:23" ht="26.4" x14ac:dyDescent="0.3">
      <c r="A34" s="67" t="s">
        <v>77</v>
      </c>
      <c r="B34" s="58"/>
      <c r="C34" s="69">
        <v>15</v>
      </c>
      <c r="D34" s="59">
        <v>200</v>
      </c>
      <c r="E34" s="61"/>
      <c r="F34" s="60"/>
      <c r="G34" s="36"/>
      <c r="H34" s="157">
        <v>97.5</v>
      </c>
      <c r="I34" s="157">
        <v>90</v>
      </c>
      <c r="J34" s="53">
        <f t="shared" si="1"/>
        <v>187.5</v>
      </c>
      <c r="K34" s="96"/>
      <c r="L34" s="53"/>
      <c r="M34" s="53">
        <f>J34/3</f>
        <v>62.5</v>
      </c>
      <c r="N34" s="53">
        <f>J34/3*2</f>
        <v>125</v>
      </c>
      <c r="O34" s="24"/>
      <c r="P34" s="24"/>
      <c r="Q34" s="53">
        <f t="shared" si="0"/>
        <v>187.5</v>
      </c>
      <c r="S34" s="129" t="s">
        <v>78</v>
      </c>
      <c r="T34" s="131"/>
      <c r="U34" s="129"/>
      <c r="V34" s="131"/>
    </row>
    <row r="35" spans="1:23" x14ac:dyDescent="0.3">
      <c r="A35" s="67" t="s">
        <v>79</v>
      </c>
      <c r="B35" s="71"/>
      <c r="C35" s="70"/>
      <c r="D35" s="59">
        <v>250</v>
      </c>
      <c r="E35" s="61"/>
      <c r="F35" s="60"/>
      <c r="G35" s="36"/>
      <c r="H35" s="53">
        <v>10.5</v>
      </c>
      <c r="I35" s="53"/>
      <c r="J35" s="53">
        <f t="shared" si="1"/>
        <v>10.5</v>
      </c>
      <c r="K35" s="96"/>
      <c r="L35" s="53"/>
      <c r="M35" s="24"/>
      <c r="N35" s="53">
        <f>J35</f>
        <v>10.5</v>
      </c>
      <c r="O35" s="24"/>
      <c r="P35" s="24"/>
      <c r="Q35" s="53">
        <f t="shared" si="0"/>
        <v>10.5</v>
      </c>
      <c r="S35" s="164"/>
      <c r="T35" s="131"/>
      <c r="U35" s="164"/>
      <c r="V35" s="131"/>
    </row>
    <row r="36" spans="1:23" x14ac:dyDescent="0.3">
      <c r="A36" s="67" t="s">
        <v>80</v>
      </c>
      <c r="B36" s="71"/>
      <c r="C36" s="70"/>
      <c r="D36" s="59">
        <v>280</v>
      </c>
      <c r="E36" s="61"/>
      <c r="F36" s="60"/>
      <c r="G36" s="36"/>
      <c r="H36" s="53">
        <v>19.8</v>
      </c>
      <c r="I36" s="53"/>
      <c r="J36" s="53">
        <f t="shared" si="1"/>
        <v>19.8</v>
      </c>
      <c r="K36" s="96"/>
      <c r="L36" s="53"/>
      <c r="M36" s="24"/>
      <c r="N36" s="53">
        <f>J36</f>
        <v>19.8</v>
      </c>
      <c r="O36" s="24"/>
      <c r="P36" s="24"/>
      <c r="Q36" s="53">
        <f t="shared" si="0"/>
        <v>19.8</v>
      </c>
      <c r="S36" s="130" t="s">
        <v>81</v>
      </c>
      <c r="T36" s="131"/>
      <c r="U36" s="130"/>
      <c r="V36" s="131"/>
    </row>
    <row r="37" spans="1:23" x14ac:dyDescent="0.3">
      <c r="A37" s="67" t="s">
        <v>82</v>
      </c>
      <c r="B37" s="71">
        <v>200</v>
      </c>
      <c r="C37" s="69">
        <v>20</v>
      </c>
      <c r="D37" s="59">
        <v>250</v>
      </c>
      <c r="E37" s="61"/>
      <c r="F37" s="60"/>
      <c r="G37" s="36"/>
      <c r="H37" s="53">
        <v>120.5</v>
      </c>
      <c r="I37" s="53">
        <v>180</v>
      </c>
      <c r="J37" s="53">
        <f t="shared" si="1"/>
        <v>300.5</v>
      </c>
      <c r="K37" s="96"/>
      <c r="L37" s="53">
        <f>J37/4</f>
        <v>75.125</v>
      </c>
      <c r="M37" s="53">
        <f>J37/4</f>
        <v>75.125</v>
      </c>
      <c r="N37" s="53">
        <f>J37/4*2</f>
        <v>150.25</v>
      </c>
      <c r="O37" s="24"/>
      <c r="P37" s="24"/>
      <c r="Q37" s="53">
        <f t="shared" si="0"/>
        <v>300.5</v>
      </c>
      <c r="S37" s="165" t="s">
        <v>83</v>
      </c>
      <c r="T37" s="131"/>
      <c r="U37" s="165"/>
      <c r="V37" s="131"/>
    </row>
    <row r="38" spans="1:23" x14ac:dyDescent="0.3">
      <c r="A38" s="67"/>
      <c r="B38" s="71"/>
      <c r="C38" s="70"/>
      <c r="D38" s="59"/>
      <c r="E38" s="61"/>
      <c r="F38" s="60"/>
      <c r="G38" s="36"/>
      <c r="H38" s="53"/>
      <c r="I38" s="53"/>
      <c r="J38" s="53">
        <f t="shared" si="1"/>
        <v>0</v>
      </c>
      <c r="K38" s="96"/>
      <c r="L38" s="53">
        <f>J38</f>
        <v>0</v>
      </c>
      <c r="M38" s="24"/>
      <c r="N38" s="24"/>
      <c r="O38" s="24"/>
      <c r="P38" s="24"/>
      <c r="Q38" s="53">
        <f t="shared" si="0"/>
        <v>0</v>
      </c>
      <c r="S38" s="165" t="s">
        <v>84</v>
      </c>
      <c r="T38" s="131"/>
      <c r="U38" s="165"/>
      <c r="V38" s="131"/>
    </row>
    <row r="39" spans="1:23" x14ac:dyDescent="0.3">
      <c r="A39" s="67"/>
      <c r="B39" s="71"/>
      <c r="C39" s="69"/>
      <c r="D39" s="59"/>
      <c r="E39" s="61"/>
      <c r="F39" s="60"/>
      <c r="G39" s="36"/>
      <c r="H39" s="53"/>
      <c r="I39" s="53"/>
      <c r="J39" s="53">
        <f t="shared" si="1"/>
        <v>0</v>
      </c>
      <c r="K39" s="96"/>
      <c r="L39" s="53">
        <f>J39</f>
        <v>0</v>
      </c>
      <c r="M39" s="24"/>
      <c r="N39" s="24"/>
      <c r="O39" s="24"/>
      <c r="P39" s="24"/>
      <c r="Q39" s="53">
        <f t="shared" si="0"/>
        <v>0</v>
      </c>
      <c r="T39" s="131"/>
      <c r="V39" s="131"/>
    </row>
    <row r="40" spans="1:23" ht="27" thickBot="1" x14ac:dyDescent="0.35">
      <c r="A40" s="67"/>
      <c r="B40" s="71"/>
      <c r="C40" s="70"/>
      <c r="D40" s="59"/>
      <c r="E40" s="63"/>
      <c r="F40" s="60"/>
      <c r="G40" s="36"/>
      <c r="H40" s="53"/>
      <c r="I40" s="53"/>
      <c r="J40" s="53">
        <f t="shared" si="1"/>
        <v>0</v>
      </c>
      <c r="K40" s="96"/>
      <c r="L40" s="53">
        <f>J40</f>
        <v>0</v>
      </c>
      <c r="M40" s="24"/>
      <c r="N40" s="24"/>
      <c r="O40" s="24"/>
      <c r="P40" s="24"/>
      <c r="Q40" s="53">
        <f t="shared" si="0"/>
        <v>0</v>
      </c>
      <c r="S40" s="180" t="s">
        <v>233</v>
      </c>
      <c r="T40" s="131"/>
      <c r="U40" s="132"/>
      <c r="V40" s="131"/>
    </row>
    <row r="41" spans="1:23" ht="15" thickBot="1" x14ac:dyDescent="0.35">
      <c r="A41" s="113"/>
      <c r="B41" s="72"/>
      <c r="C41" s="73"/>
      <c r="D41" s="64"/>
      <c r="E41" s="65"/>
      <c r="F41" s="66"/>
      <c r="G41" s="36"/>
      <c r="H41" s="114"/>
      <c r="I41" s="114"/>
      <c r="J41" s="114">
        <f t="shared" si="1"/>
        <v>0</v>
      </c>
      <c r="K41" s="96"/>
      <c r="L41" s="114">
        <f>J41</f>
        <v>0</v>
      </c>
      <c r="M41" s="115"/>
      <c r="N41" s="115"/>
      <c r="O41" s="115"/>
      <c r="P41" s="115"/>
      <c r="Q41" s="114">
        <f t="shared" si="0"/>
        <v>0</v>
      </c>
      <c r="S41" s="166" t="s">
        <v>85</v>
      </c>
      <c r="T41" s="166" t="s">
        <v>86</v>
      </c>
      <c r="U41" s="147"/>
      <c r="V41" s="131"/>
    </row>
    <row r="42" spans="1:23" ht="15" thickBot="1" x14ac:dyDescent="0.35">
      <c r="A42" s="38" t="s">
        <v>17</v>
      </c>
      <c r="B42" s="117">
        <f>SUM(B15:B41)</f>
        <v>1060</v>
      </c>
      <c r="C42" s="118">
        <f>SUM(C15:C41)</f>
        <v>880</v>
      </c>
      <c r="D42" s="119">
        <f>SUM(D15:D41)</f>
        <v>2900</v>
      </c>
      <c r="E42" s="120">
        <f>SUM(E15:E41)</f>
        <v>0</v>
      </c>
      <c r="F42" s="121">
        <f>SUM(F15:F41)</f>
        <v>0</v>
      </c>
      <c r="G42" s="36"/>
      <c r="H42" s="50">
        <f>SUM(H15:H41)</f>
        <v>1454.8000000000002</v>
      </c>
      <c r="I42" s="51">
        <f>SUM(I15:I41)</f>
        <v>1530</v>
      </c>
      <c r="J42" s="52">
        <f>SUM(J15:J41)</f>
        <v>2984.8</v>
      </c>
      <c r="K42" s="97"/>
      <c r="L42" s="50">
        <f>SUM(L15:L41)</f>
        <v>944.20833333333326</v>
      </c>
      <c r="M42" s="116">
        <f>SUM(M15:M41)</f>
        <v>666.24166666666667</v>
      </c>
      <c r="N42" s="116">
        <f>SUM(N15:N41)</f>
        <v>1374.35</v>
      </c>
      <c r="O42" s="116"/>
      <c r="P42" s="116"/>
      <c r="Q42" s="52">
        <f>SUM(Q15:Q41)</f>
        <v>2984.8</v>
      </c>
      <c r="S42" s="166" t="s">
        <v>87</v>
      </c>
      <c r="T42" s="166" t="s">
        <v>88</v>
      </c>
      <c r="U42" s="162"/>
      <c r="V42" s="162"/>
    </row>
    <row r="43" spans="1:23" ht="15" thickBot="1" x14ac:dyDescent="0.35">
      <c r="A43" s="89"/>
      <c r="B43" s="90"/>
      <c r="C43" s="91"/>
      <c r="D43" s="92"/>
      <c r="E43" s="93"/>
      <c r="F43" s="94"/>
      <c r="G43" s="36"/>
      <c r="H43" s="95"/>
      <c r="I43" s="95"/>
      <c r="J43" s="96"/>
      <c r="K43" s="96"/>
      <c r="L43" s="88"/>
      <c r="S43" s="166" t="s">
        <v>89</v>
      </c>
      <c r="T43" s="166" t="s">
        <v>90</v>
      </c>
      <c r="U43" s="162"/>
      <c r="V43" s="162"/>
    </row>
    <row r="44" spans="1:23" ht="15" thickBot="1" x14ac:dyDescent="0.35">
      <c r="A44" s="11"/>
      <c r="B44" s="12"/>
      <c r="C44" s="13"/>
      <c r="D44" s="14"/>
      <c r="E44" s="15"/>
      <c r="F44" s="16"/>
      <c r="G44" s="16"/>
      <c r="S44" s="166" t="s">
        <v>91</v>
      </c>
      <c r="T44" s="166" t="s">
        <v>90</v>
      </c>
      <c r="U44" s="162"/>
      <c r="V44" s="162"/>
    </row>
    <row r="45" spans="1:23" ht="15" thickBot="1" x14ac:dyDescent="0.35">
      <c r="A45" s="11"/>
      <c r="S45" s="162"/>
      <c r="T45" s="162"/>
      <c r="U45" s="162"/>
      <c r="V45" s="162"/>
    </row>
    <row r="46" spans="1:23" ht="27" thickBot="1" x14ac:dyDescent="0.35">
      <c r="A46" s="3" t="s">
        <v>6</v>
      </c>
      <c r="B46" s="190" t="str">
        <f>B12</f>
        <v>ML SM- nov L2</v>
      </c>
      <c r="C46" s="191"/>
      <c r="D46" s="194" t="str">
        <f>C12</f>
        <v>ML SM- nov L1</v>
      </c>
      <c r="E46" s="195"/>
      <c r="F46" s="198" t="str">
        <f>D12</f>
        <v>ML SM- jun + SM- sen</v>
      </c>
      <c r="G46" s="199"/>
      <c r="H46" s="182">
        <f>E12</f>
        <v>0</v>
      </c>
      <c r="I46" s="183"/>
      <c r="J46" s="186">
        <f>F12</f>
        <v>0</v>
      </c>
      <c r="K46" s="187"/>
      <c r="S46" s="180" t="s">
        <v>234</v>
      </c>
      <c r="T46" s="131"/>
      <c r="U46" s="162"/>
      <c r="V46" s="162"/>
    </row>
    <row r="47" spans="1:23" ht="15" thickBot="1" x14ac:dyDescent="0.35">
      <c r="A47" s="3" t="s">
        <v>7</v>
      </c>
      <c r="B47" s="192">
        <f>B13</f>
        <v>9</v>
      </c>
      <c r="C47" s="193"/>
      <c r="D47" s="196">
        <f>C13</f>
        <v>9</v>
      </c>
      <c r="E47" s="197"/>
      <c r="F47" s="200">
        <f>D13</f>
        <v>16</v>
      </c>
      <c r="G47" s="201"/>
      <c r="H47" s="184">
        <f>E13</f>
        <v>0</v>
      </c>
      <c r="I47" s="185"/>
      <c r="J47" s="214">
        <f>F13</f>
        <v>0</v>
      </c>
      <c r="K47" s="215"/>
      <c r="S47" s="179" t="s">
        <v>235</v>
      </c>
      <c r="T47" s="179" t="s">
        <v>243</v>
      </c>
      <c r="U47" s="162"/>
      <c r="V47" s="162"/>
    </row>
    <row r="48" spans="1:23" ht="15" thickBot="1" x14ac:dyDescent="0.35">
      <c r="A48" s="4" t="s">
        <v>10</v>
      </c>
      <c r="B48" s="5" t="s">
        <v>11</v>
      </c>
      <c r="C48" s="5" t="s">
        <v>18</v>
      </c>
      <c r="D48" s="6" t="s">
        <v>12</v>
      </c>
      <c r="E48" s="6" t="s">
        <v>18</v>
      </c>
      <c r="F48" s="7" t="s">
        <v>12</v>
      </c>
      <c r="G48" s="7" t="s">
        <v>18</v>
      </c>
      <c r="H48" s="8" t="s">
        <v>13</v>
      </c>
      <c r="I48" s="37" t="s">
        <v>18</v>
      </c>
      <c r="J48" s="111" t="s">
        <v>13</v>
      </c>
      <c r="K48" s="112" t="s">
        <v>18</v>
      </c>
      <c r="S48" s="179" t="s">
        <v>236</v>
      </c>
      <c r="T48" s="179" t="s">
        <v>243</v>
      </c>
      <c r="U48" s="162"/>
      <c r="V48" s="162"/>
    </row>
    <row r="49" spans="1:22" x14ac:dyDescent="0.3">
      <c r="A49" s="9" t="str">
        <f t="shared" ref="A49:B64" si="2">A15</f>
        <v>Anna Virtanen</v>
      </c>
      <c r="B49" s="54">
        <f t="shared" si="2"/>
        <v>130</v>
      </c>
      <c r="C49" s="54">
        <f>L15</f>
        <v>175.5</v>
      </c>
      <c r="D49" s="55">
        <f t="shared" ref="D49:D75" si="3">C15</f>
        <v>0</v>
      </c>
      <c r="E49" s="68">
        <f>M15</f>
        <v>0</v>
      </c>
      <c r="F49" s="56">
        <f t="shared" ref="F49:F75" si="4">D15</f>
        <v>0</v>
      </c>
      <c r="G49" s="56">
        <f>N15</f>
        <v>0</v>
      </c>
      <c r="H49" s="62">
        <f t="shared" ref="H49:H75" si="5">E15</f>
        <v>0</v>
      </c>
      <c r="I49" s="62">
        <f>O15</f>
        <v>0</v>
      </c>
      <c r="J49" s="100">
        <f t="shared" ref="J49:J75" si="6">F15</f>
        <v>0</v>
      </c>
      <c r="K49" s="101">
        <f>P15</f>
        <v>0</v>
      </c>
      <c r="T49" s="162"/>
      <c r="U49" s="162"/>
      <c r="V49" s="162"/>
    </row>
    <row r="50" spans="1:22" x14ac:dyDescent="0.3">
      <c r="A50" s="9" t="str">
        <f t="shared" si="2"/>
        <v>Erkki Esimerkki</v>
      </c>
      <c r="B50" s="54">
        <f t="shared" si="2"/>
        <v>100</v>
      </c>
      <c r="C50" s="54">
        <f t="shared" ref="C50:C75" si="7">L16</f>
        <v>145.30000000000001</v>
      </c>
      <c r="D50" s="55">
        <f t="shared" si="3"/>
        <v>0</v>
      </c>
      <c r="E50" s="68">
        <f t="shared" ref="E50:E75" si="8">M16</f>
        <v>0</v>
      </c>
      <c r="F50" s="56">
        <f t="shared" si="4"/>
        <v>0</v>
      </c>
      <c r="G50" s="56">
        <f t="shared" ref="G50:G75" si="9">N16</f>
        <v>0</v>
      </c>
      <c r="H50" s="62">
        <f t="shared" si="5"/>
        <v>0</v>
      </c>
      <c r="I50" s="62">
        <f t="shared" ref="I50:I75" si="10">O16</f>
        <v>0</v>
      </c>
      <c r="J50" s="100">
        <f t="shared" si="6"/>
        <v>0</v>
      </c>
      <c r="K50" s="101">
        <f t="shared" ref="K50:K75" si="11">P16</f>
        <v>0</v>
      </c>
      <c r="S50" s="130" t="s">
        <v>92</v>
      </c>
      <c r="T50" s="162"/>
      <c r="U50" s="162"/>
      <c r="V50" s="162"/>
    </row>
    <row r="51" spans="1:22" x14ac:dyDescent="0.3">
      <c r="A51" s="9" t="str">
        <f t="shared" si="2"/>
        <v>Milla Mallinen</v>
      </c>
      <c r="B51" s="54">
        <f t="shared" si="2"/>
        <v>100</v>
      </c>
      <c r="C51" s="54">
        <f t="shared" si="7"/>
        <v>45.9</v>
      </c>
      <c r="D51" s="55">
        <f t="shared" si="3"/>
        <v>0</v>
      </c>
      <c r="E51" s="68">
        <f t="shared" si="8"/>
        <v>0</v>
      </c>
      <c r="F51" s="56">
        <f t="shared" si="4"/>
        <v>0</v>
      </c>
      <c r="G51" s="56">
        <f t="shared" si="9"/>
        <v>0</v>
      </c>
      <c r="H51" s="62">
        <f t="shared" si="5"/>
        <v>0</v>
      </c>
      <c r="I51" s="62">
        <f t="shared" si="10"/>
        <v>0</v>
      </c>
      <c r="J51" s="100">
        <f t="shared" si="6"/>
        <v>0</v>
      </c>
      <c r="K51" s="101">
        <f t="shared" si="11"/>
        <v>0</v>
      </c>
      <c r="S51" s="161" t="s">
        <v>93</v>
      </c>
      <c r="T51" s="162"/>
      <c r="U51" s="162"/>
      <c r="V51" s="162"/>
    </row>
    <row r="52" spans="1:22" x14ac:dyDescent="0.3">
      <c r="A52" s="9" t="str">
        <f t="shared" si="2"/>
        <v>Teija Tunnollinen</v>
      </c>
      <c r="B52" s="54">
        <f t="shared" si="2"/>
        <v>50</v>
      </c>
      <c r="C52" s="54">
        <f t="shared" si="7"/>
        <v>26.066666666666666</v>
      </c>
      <c r="D52" s="55">
        <f t="shared" si="3"/>
        <v>0</v>
      </c>
      <c r="E52" s="68">
        <f t="shared" si="8"/>
        <v>0</v>
      </c>
      <c r="F52" s="56">
        <f t="shared" si="4"/>
        <v>150</v>
      </c>
      <c r="G52" s="56">
        <f t="shared" si="9"/>
        <v>52.133333333333333</v>
      </c>
      <c r="H52" s="62">
        <f t="shared" si="5"/>
        <v>0</v>
      </c>
      <c r="I52" s="62">
        <f t="shared" si="10"/>
        <v>0</v>
      </c>
      <c r="J52" s="100">
        <f t="shared" si="6"/>
        <v>0</v>
      </c>
      <c r="K52" s="101">
        <f t="shared" si="11"/>
        <v>0</v>
      </c>
      <c r="S52" s="167" t="s">
        <v>94</v>
      </c>
      <c r="T52" s="162"/>
      <c r="U52" s="162"/>
      <c r="V52" s="162"/>
    </row>
    <row r="53" spans="1:22" x14ac:dyDescent="0.3">
      <c r="A53" s="9" t="str">
        <f t="shared" si="2"/>
        <v>Tiina Terhakka</v>
      </c>
      <c r="B53" s="54">
        <f t="shared" si="2"/>
        <v>90</v>
      </c>
      <c r="C53" s="54">
        <f t="shared" si="7"/>
        <v>73.8</v>
      </c>
      <c r="D53" s="55">
        <f t="shared" si="3"/>
        <v>50</v>
      </c>
      <c r="E53" s="68">
        <f t="shared" si="8"/>
        <v>73.8</v>
      </c>
      <c r="F53" s="56">
        <f t="shared" si="4"/>
        <v>100</v>
      </c>
      <c r="G53" s="56">
        <f t="shared" si="9"/>
        <v>147.6</v>
      </c>
      <c r="H53" s="62">
        <f t="shared" si="5"/>
        <v>0</v>
      </c>
      <c r="I53" s="62">
        <f t="shared" si="10"/>
        <v>0</v>
      </c>
      <c r="J53" s="100">
        <f t="shared" si="6"/>
        <v>0</v>
      </c>
      <c r="K53" s="101">
        <f t="shared" si="11"/>
        <v>0</v>
      </c>
      <c r="S53" s="145" t="s">
        <v>95</v>
      </c>
      <c r="T53" s="131"/>
      <c r="U53" s="162"/>
      <c r="V53" s="162"/>
    </row>
    <row r="54" spans="1:22" x14ac:dyDescent="0.3">
      <c r="A54" s="9" t="str">
        <f t="shared" si="2"/>
        <v>Taina Topakka</v>
      </c>
      <c r="B54" s="54">
        <f t="shared" si="2"/>
        <v>50</v>
      </c>
      <c r="C54" s="54">
        <f t="shared" si="7"/>
        <v>11.833333333333334</v>
      </c>
      <c r="D54" s="55">
        <f t="shared" si="3"/>
        <v>0</v>
      </c>
      <c r="E54" s="68">
        <f t="shared" si="8"/>
        <v>0</v>
      </c>
      <c r="F54" s="56">
        <f t="shared" si="4"/>
        <v>150</v>
      </c>
      <c r="G54" s="56">
        <f t="shared" si="9"/>
        <v>23.666666666666668</v>
      </c>
      <c r="H54" s="62">
        <f t="shared" si="5"/>
        <v>0</v>
      </c>
      <c r="I54" s="62">
        <f t="shared" si="10"/>
        <v>0</v>
      </c>
      <c r="J54" s="100">
        <f t="shared" si="6"/>
        <v>0</v>
      </c>
      <c r="K54" s="101">
        <f t="shared" si="11"/>
        <v>0</v>
      </c>
      <c r="S54" s="167" t="s">
        <v>96</v>
      </c>
      <c r="U54" s="162"/>
      <c r="V54" s="162"/>
    </row>
    <row r="55" spans="1:22" x14ac:dyDescent="0.3">
      <c r="A55" s="9" t="str">
        <f t="shared" si="2"/>
        <v>Tuija Tuumaaja</v>
      </c>
      <c r="B55" s="54">
        <f t="shared" si="2"/>
        <v>50</v>
      </c>
      <c r="C55" s="54">
        <f t="shared" si="7"/>
        <v>22.95</v>
      </c>
      <c r="D55" s="55">
        <f t="shared" si="3"/>
        <v>50</v>
      </c>
      <c r="E55" s="68">
        <f t="shared" si="8"/>
        <v>22.95</v>
      </c>
      <c r="F55" s="56">
        <f t="shared" si="4"/>
        <v>0</v>
      </c>
      <c r="G55" s="56">
        <f t="shared" si="9"/>
        <v>0</v>
      </c>
      <c r="H55" s="62">
        <f t="shared" si="5"/>
        <v>0</v>
      </c>
      <c r="I55" s="62">
        <f t="shared" si="10"/>
        <v>0</v>
      </c>
      <c r="J55" s="100">
        <f t="shared" si="6"/>
        <v>0</v>
      </c>
      <c r="K55" s="101">
        <f t="shared" si="11"/>
        <v>0</v>
      </c>
      <c r="S55" s="163" t="s">
        <v>97</v>
      </c>
      <c r="U55" s="162"/>
      <c r="V55" s="162"/>
    </row>
    <row r="56" spans="1:22" x14ac:dyDescent="0.3">
      <c r="A56" s="9" t="str">
        <f t="shared" si="2"/>
        <v>Tea Teemulainen</v>
      </c>
      <c r="B56" s="54">
        <f t="shared" si="2"/>
        <v>50</v>
      </c>
      <c r="C56" s="54">
        <f t="shared" si="7"/>
        <v>77.625</v>
      </c>
      <c r="D56" s="55">
        <f t="shared" si="3"/>
        <v>50</v>
      </c>
      <c r="E56" s="68">
        <f t="shared" si="8"/>
        <v>77.625</v>
      </c>
      <c r="F56" s="56">
        <f t="shared" si="4"/>
        <v>100</v>
      </c>
      <c r="G56" s="56">
        <f t="shared" si="9"/>
        <v>155.25</v>
      </c>
      <c r="H56" s="62">
        <f t="shared" si="5"/>
        <v>0</v>
      </c>
      <c r="I56" s="62">
        <f t="shared" si="10"/>
        <v>0</v>
      </c>
      <c r="J56" s="100">
        <f t="shared" si="6"/>
        <v>0</v>
      </c>
      <c r="K56" s="101">
        <f t="shared" si="11"/>
        <v>0</v>
      </c>
      <c r="S56" s="163" t="s">
        <v>98</v>
      </c>
      <c r="U56" s="164"/>
      <c r="V56" s="131"/>
    </row>
    <row r="57" spans="1:22" x14ac:dyDescent="0.3">
      <c r="A57" s="9" t="str">
        <f t="shared" si="2"/>
        <v>Tarmo Tavaton</v>
      </c>
      <c r="B57" s="54">
        <f t="shared" si="2"/>
        <v>50</v>
      </c>
      <c r="C57" s="54">
        <f t="shared" si="7"/>
        <v>16.733333333333334</v>
      </c>
      <c r="D57" s="55">
        <f t="shared" si="3"/>
        <v>0</v>
      </c>
      <c r="E57" s="68">
        <f t="shared" si="8"/>
        <v>0</v>
      </c>
      <c r="F57" s="56">
        <f t="shared" si="4"/>
        <v>150</v>
      </c>
      <c r="G57" s="56">
        <f t="shared" si="9"/>
        <v>33.466666666666669</v>
      </c>
      <c r="H57" s="62">
        <f t="shared" si="5"/>
        <v>0</v>
      </c>
      <c r="I57" s="62">
        <f t="shared" si="10"/>
        <v>0</v>
      </c>
      <c r="J57" s="100">
        <f t="shared" si="6"/>
        <v>0</v>
      </c>
      <c r="K57" s="101">
        <f t="shared" si="11"/>
        <v>0</v>
      </c>
      <c r="V57" s="131"/>
    </row>
    <row r="58" spans="1:22" ht="27" thickBot="1" x14ac:dyDescent="0.35">
      <c r="A58" s="9" t="str">
        <f t="shared" si="2"/>
        <v>Maarit Maalari</v>
      </c>
      <c r="B58" s="54">
        <f t="shared" si="2"/>
        <v>50</v>
      </c>
      <c r="C58" s="54">
        <f t="shared" si="7"/>
        <v>79.8</v>
      </c>
      <c r="D58" s="55">
        <f t="shared" si="3"/>
        <v>0</v>
      </c>
      <c r="E58" s="68">
        <f t="shared" si="8"/>
        <v>0</v>
      </c>
      <c r="F58" s="56">
        <f t="shared" si="4"/>
        <v>0</v>
      </c>
      <c r="G58" s="56">
        <f t="shared" si="9"/>
        <v>0</v>
      </c>
      <c r="H58" s="62">
        <f t="shared" si="5"/>
        <v>0</v>
      </c>
      <c r="I58" s="62">
        <f t="shared" si="10"/>
        <v>0</v>
      </c>
      <c r="J58" s="100">
        <f t="shared" si="6"/>
        <v>0</v>
      </c>
      <c r="K58" s="101">
        <f t="shared" si="11"/>
        <v>0</v>
      </c>
      <c r="S58" s="130" t="s">
        <v>99</v>
      </c>
      <c r="T58" s="131"/>
      <c r="V58" s="162"/>
    </row>
    <row r="59" spans="1:22" ht="15" thickBot="1" x14ac:dyDescent="0.35">
      <c r="A59" s="9" t="str">
        <f t="shared" si="2"/>
        <v>Simo Sujuva</v>
      </c>
      <c r="B59" s="54">
        <f t="shared" si="2"/>
        <v>50</v>
      </c>
      <c r="C59" s="54">
        <f t="shared" si="7"/>
        <v>69.2</v>
      </c>
      <c r="D59" s="55">
        <f t="shared" si="3"/>
        <v>50</v>
      </c>
      <c r="E59" s="68">
        <f t="shared" si="8"/>
        <v>69.2</v>
      </c>
      <c r="F59" s="56">
        <f t="shared" si="4"/>
        <v>150</v>
      </c>
      <c r="G59" s="56">
        <f t="shared" si="9"/>
        <v>138.4</v>
      </c>
      <c r="H59" s="62">
        <f t="shared" si="5"/>
        <v>0</v>
      </c>
      <c r="I59" s="62">
        <f t="shared" si="10"/>
        <v>0</v>
      </c>
      <c r="J59" s="100">
        <f t="shared" si="6"/>
        <v>0</v>
      </c>
      <c r="K59" s="101">
        <f t="shared" si="11"/>
        <v>0</v>
      </c>
      <c r="S59" s="168" t="s">
        <v>100</v>
      </c>
      <c r="T59" s="166" t="s">
        <v>101</v>
      </c>
      <c r="U59" s="166" t="s">
        <v>102</v>
      </c>
      <c r="V59" s="166" t="s">
        <v>103</v>
      </c>
    </row>
    <row r="60" spans="1:22" ht="15" thickBot="1" x14ac:dyDescent="0.35">
      <c r="A60" s="9" t="str">
        <f t="shared" si="2"/>
        <v>Lasse Laituri</v>
      </c>
      <c r="B60" s="54">
        <f t="shared" si="2"/>
        <v>75</v>
      </c>
      <c r="C60" s="54">
        <f t="shared" si="7"/>
        <v>59.725000000000001</v>
      </c>
      <c r="D60" s="55">
        <f t="shared" si="3"/>
        <v>75</v>
      </c>
      <c r="E60" s="68">
        <f t="shared" si="8"/>
        <v>59.725000000000001</v>
      </c>
      <c r="F60" s="56">
        <f t="shared" si="4"/>
        <v>60</v>
      </c>
      <c r="G60" s="56">
        <f t="shared" si="9"/>
        <v>119.45</v>
      </c>
      <c r="H60" s="62">
        <f t="shared" si="5"/>
        <v>0</v>
      </c>
      <c r="I60" s="62">
        <f t="shared" si="10"/>
        <v>0</v>
      </c>
      <c r="J60" s="100">
        <f t="shared" si="6"/>
        <v>0</v>
      </c>
      <c r="K60" s="101">
        <f t="shared" si="11"/>
        <v>0</v>
      </c>
      <c r="S60" s="168" t="s">
        <v>104</v>
      </c>
      <c r="T60" s="166" t="s">
        <v>105</v>
      </c>
      <c r="U60" s="169" t="s">
        <v>106</v>
      </c>
      <c r="V60" s="131"/>
    </row>
    <row r="61" spans="1:22" ht="15" thickBot="1" x14ac:dyDescent="0.35">
      <c r="A61" s="9" t="str">
        <f t="shared" si="2"/>
        <v>Maija Mehiläinen</v>
      </c>
      <c r="B61" s="54">
        <f t="shared" si="2"/>
        <v>15</v>
      </c>
      <c r="C61" s="54">
        <f t="shared" si="7"/>
        <v>64.650000000000006</v>
      </c>
      <c r="D61" s="55">
        <f t="shared" si="3"/>
        <v>100</v>
      </c>
      <c r="E61" s="68">
        <f t="shared" si="8"/>
        <v>64.650000000000006</v>
      </c>
      <c r="F61" s="56">
        <f t="shared" si="4"/>
        <v>230</v>
      </c>
      <c r="G61" s="56">
        <f t="shared" si="9"/>
        <v>129.30000000000001</v>
      </c>
      <c r="H61" s="62">
        <f t="shared" si="5"/>
        <v>0</v>
      </c>
      <c r="I61" s="62">
        <f t="shared" si="10"/>
        <v>0</v>
      </c>
      <c r="J61" s="100">
        <f t="shared" si="6"/>
        <v>0</v>
      </c>
      <c r="K61" s="101">
        <f t="shared" si="11"/>
        <v>0</v>
      </c>
      <c r="S61" s="153" t="s">
        <v>107</v>
      </c>
      <c r="T61" s="154" t="s">
        <v>108</v>
      </c>
      <c r="U61" s="154" t="s">
        <v>109</v>
      </c>
      <c r="V61" s="131"/>
    </row>
    <row r="62" spans="1:22" x14ac:dyDescent="0.3">
      <c r="A62" s="9" t="str">
        <f t="shared" si="2"/>
        <v>Dina Dollari</v>
      </c>
      <c r="B62" s="54">
        <f t="shared" si="2"/>
        <v>0</v>
      </c>
      <c r="C62" s="54">
        <f t="shared" si="7"/>
        <v>0</v>
      </c>
      <c r="D62" s="55">
        <f t="shared" si="3"/>
        <v>130</v>
      </c>
      <c r="E62" s="68">
        <f t="shared" si="8"/>
        <v>51.833333333333336</v>
      </c>
      <c r="F62" s="56">
        <f t="shared" si="4"/>
        <v>150</v>
      </c>
      <c r="G62" s="56">
        <f t="shared" si="9"/>
        <v>103.66666666666667</v>
      </c>
      <c r="H62" s="62">
        <f t="shared" si="5"/>
        <v>0</v>
      </c>
      <c r="I62" s="62">
        <f t="shared" si="10"/>
        <v>0</v>
      </c>
      <c r="J62" s="100">
        <f t="shared" si="6"/>
        <v>0</v>
      </c>
      <c r="K62" s="101">
        <f t="shared" si="11"/>
        <v>0</v>
      </c>
      <c r="S62" s="170" t="s">
        <v>110</v>
      </c>
      <c r="V62" s="131"/>
    </row>
    <row r="63" spans="1:22" x14ac:dyDescent="0.3">
      <c r="A63" s="9" t="str">
        <f t="shared" si="2"/>
        <v>Veera Valpas</v>
      </c>
      <c r="B63" s="54">
        <f t="shared" si="2"/>
        <v>0</v>
      </c>
      <c r="C63" s="54">
        <f t="shared" si="7"/>
        <v>0</v>
      </c>
      <c r="D63" s="55">
        <f t="shared" si="3"/>
        <v>100</v>
      </c>
      <c r="E63" s="68">
        <f t="shared" si="8"/>
        <v>25.9</v>
      </c>
      <c r="F63" s="56">
        <f t="shared" si="4"/>
        <v>0</v>
      </c>
      <c r="G63" s="56">
        <f t="shared" si="9"/>
        <v>0</v>
      </c>
      <c r="H63" s="62">
        <f t="shared" si="5"/>
        <v>0</v>
      </c>
      <c r="I63" s="62">
        <f t="shared" si="10"/>
        <v>0</v>
      </c>
      <c r="J63" s="100">
        <f t="shared" si="6"/>
        <v>0</v>
      </c>
      <c r="K63" s="101">
        <f t="shared" si="11"/>
        <v>0</v>
      </c>
      <c r="V63" s="131"/>
    </row>
    <row r="64" spans="1:22" ht="26.4" x14ac:dyDescent="0.3">
      <c r="A64" s="9" t="str">
        <f t="shared" si="2"/>
        <v>Saana Sanavalmis</v>
      </c>
      <c r="B64" s="54">
        <f t="shared" si="2"/>
        <v>0</v>
      </c>
      <c r="C64" s="54">
        <f t="shared" si="7"/>
        <v>0</v>
      </c>
      <c r="D64" s="55">
        <f t="shared" si="3"/>
        <v>90</v>
      </c>
      <c r="E64" s="68">
        <f t="shared" si="8"/>
        <v>14.5</v>
      </c>
      <c r="F64" s="56">
        <f t="shared" si="4"/>
        <v>150</v>
      </c>
      <c r="G64" s="56">
        <f t="shared" si="9"/>
        <v>29</v>
      </c>
      <c r="H64" s="62">
        <f t="shared" si="5"/>
        <v>0</v>
      </c>
      <c r="I64" s="62">
        <f t="shared" si="10"/>
        <v>0</v>
      </c>
      <c r="J64" s="100">
        <f t="shared" si="6"/>
        <v>0</v>
      </c>
      <c r="K64" s="101">
        <f t="shared" si="11"/>
        <v>0</v>
      </c>
      <c r="S64" s="140" t="s">
        <v>111</v>
      </c>
      <c r="U64" s="130"/>
      <c r="V64" s="131"/>
    </row>
    <row r="65" spans="1:22" x14ac:dyDescent="0.3">
      <c r="A65" s="9" t="str">
        <f t="shared" ref="A65:B75" si="12">A31</f>
        <v>Jouni Joutilas</v>
      </c>
      <c r="B65" s="54">
        <f t="shared" si="12"/>
        <v>0</v>
      </c>
      <c r="C65" s="54">
        <f t="shared" si="7"/>
        <v>0</v>
      </c>
      <c r="D65" s="55">
        <f t="shared" si="3"/>
        <v>50</v>
      </c>
      <c r="E65" s="68">
        <f t="shared" si="8"/>
        <v>11.966666666666667</v>
      </c>
      <c r="F65" s="56">
        <f t="shared" si="4"/>
        <v>190</v>
      </c>
      <c r="G65" s="56">
        <f t="shared" si="9"/>
        <v>23.933333333333334</v>
      </c>
      <c r="H65" s="62">
        <f t="shared" si="5"/>
        <v>0</v>
      </c>
      <c r="I65" s="62">
        <f t="shared" si="10"/>
        <v>0</v>
      </c>
      <c r="J65" s="100">
        <f t="shared" si="6"/>
        <v>0</v>
      </c>
      <c r="K65" s="101">
        <f t="shared" si="11"/>
        <v>0</v>
      </c>
      <c r="U65" s="164"/>
      <c r="V65" s="162"/>
    </row>
    <row r="66" spans="1:22" x14ac:dyDescent="0.3">
      <c r="A66" s="9" t="str">
        <f t="shared" si="12"/>
        <v>Viivi Viivyttelijä</v>
      </c>
      <c r="B66" s="54">
        <f t="shared" si="12"/>
        <v>0</v>
      </c>
      <c r="C66" s="54">
        <f t="shared" si="7"/>
        <v>0</v>
      </c>
      <c r="D66" s="55">
        <f t="shared" si="3"/>
        <v>50</v>
      </c>
      <c r="E66" s="68">
        <f t="shared" si="8"/>
        <v>52.066666666666663</v>
      </c>
      <c r="F66" s="56">
        <f t="shared" si="4"/>
        <v>150</v>
      </c>
      <c r="G66" s="56">
        <f t="shared" si="9"/>
        <v>104.13333333333333</v>
      </c>
      <c r="H66" s="62">
        <f t="shared" si="5"/>
        <v>0</v>
      </c>
      <c r="I66" s="62">
        <f t="shared" si="10"/>
        <v>0</v>
      </c>
      <c r="J66" s="100">
        <f t="shared" si="6"/>
        <v>0</v>
      </c>
      <c r="K66" s="101">
        <f t="shared" si="11"/>
        <v>0</v>
      </c>
      <c r="S66" s="134" t="s">
        <v>112</v>
      </c>
      <c r="U66" s="164"/>
      <c r="V66" s="162"/>
    </row>
    <row r="67" spans="1:22" ht="79.2" x14ac:dyDescent="0.3">
      <c r="A67" s="9" t="str">
        <f t="shared" si="12"/>
        <v>Miia Taituri</v>
      </c>
      <c r="B67" s="54">
        <f t="shared" si="12"/>
        <v>0</v>
      </c>
      <c r="C67" s="54">
        <f t="shared" si="7"/>
        <v>0</v>
      </c>
      <c r="D67" s="55">
        <f t="shared" si="3"/>
        <v>50</v>
      </c>
      <c r="E67" s="68">
        <f t="shared" si="8"/>
        <v>4.3999999999999995</v>
      </c>
      <c r="F67" s="56">
        <f t="shared" si="4"/>
        <v>190</v>
      </c>
      <c r="G67" s="56">
        <f t="shared" si="9"/>
        <v>8.7999999999999989</v>
      </c>
      <c r="H67" s="62">
        <f t="shared" si="5"/>
        <v>0</v>
      </c>
      <c r="I67" s="62">
        <f t="shared" si="10"/>
        <v>0</v>
      </c>
      <c r="J67" s="100">
        <f t="shared" si="6"/>
        <v>0</v>
      </c>
      <c r="K67" s="101">
        <f t="shared" si="11"/>
        <v>0</v>
      </c>
      <c r="S67" s="165" t="s">
        <v>113</v>
      </c>
      <c r="U67" s="164"/>
      <c r="V67" s="162"/>
    </row>
    <row r="68" spans="1:22" ht="39.6" x14ac:dyDescent="0.3">
      <c r="A68" s="9" t="str">
        <f t="shared" si="12"/>
        <v>Venla Suippo</v>
      </c>
      <c r="B68" s="54">
        <f t="shared" si="12"/>
        <v>0</v>
      </c>
      <c r="C68" s="54">
        <f t="shared" si="7"/>
        <v>0</v>
      </c>
      <c r="D68" s="55">
        <f t="shared" si="3"/>
        <v>15</v>
      </c>
      <c r="E68" s="68">
        <f t="shared" si="8"/>
        <v>62.5</v>
      </c>
      <c r="F68" s="56">
        <f t="shared" si="4"/>
        <v>200</v>
      </c>
      <c r="G68" s="56">
        <f t="shared" si="9"/>
        <v>125</v>
      </c>
      <c r="H68" s="62">
        <f t="shared" si="5"/>
        <v>0</v>
      </c>
      <c r="I68" s="62">
        <f t="shared" si="10"/>
        <v>0</v>
      </c>
      <c r="J68" s="100">
        <f t="shared" si="6"/>
        <v>0</v>
      </c>
      <c r="K68" s="101">
        <f t="shared" si="11"/>
        <v>0</v>
      </c>
      <c r="S68" s="171" t="s">
        <v>114</v>
      </c>
      <c r="U68" s="164"/>
      <c r="V68" s="162"/>
    </row>
    <row r="69" spans="1:22" x14ac:dyDescent="0.3">
      <c r="A69" s="9" t="str">
        <f t="shared" si="12"/>
        <v>Mika Heinä</v>
      </c>
      <c r="B69" s="54">
        <f t="shared" si="12"/>
        <v>0</v>
      </c>
      <c r="C69" s="54">
        <f t="shared" si="7"/>
        <v>0</v>
      </c>
      <c r="D69" s="55">
        <f t="shared" si="3"/>
        <v>0</v>
      </c>
      <c r="E69" s="68">
        <f t="shared" si="8"/>
        <v>0</v>
      </c>
      <c r="F69" s="56">
        <f t="shared" si="4"/>
        <v>250</v>
      </c>
      <c r="G69" s="56">
        <f t="shared" si="9"/>
        <v>10.5</v>
      </c>
      <c r="H69" s="62">
        <f t="shared" si="5"/>
        <v>0</v>
      </c>
      <c r="I69" s="62">
        <f t="shared" si="10"/>
        <v>0</v>
      </c>
      <c r="J69" s="100">
        <f t="shared" si="6"/>
        <v>0</v>
      </c>
      <c r="K69" s="101">
        <f t="shared" si="11"/>
        <v>0</v>
      </c>
      <c r="T69" s="151"/>
      <c r="U69" s="164"/>
      <c r="V69" s="162"/>
    </row>
    <row r="70" spans="1:22" x14ac:dyDescent="0.3">
      <c r="A70" s="9" t="str">
        <f t="shared" si="12"/>
        <v>Timo Polku</v>
      </c>
      <c r="B70" s="54">
        <f t="shared" si="12"/>
        <v>0</v>
      </c>
      <c r="C70" s="54">
        <f t="shared" si="7"/>
        <v>0</v>
      </c>
      <c r="D70" s="55">
        <f t="shared" si="3"/>
        <v>0</v>
      </c>
      <c r="E70" s="68">
        <f t="shared" si="8"/>
        <v>0</v>
      </c>
      <c r="F70" s="56">
        <f t="shared" si="4"/>
        <v>280</v>
      </c>
      <c r="G70" s="56">
        <f t="shared" si="9"/>
        <v>19.8</v>
      </c>
      <c r="H70" s="62">
        <f t="shared" si="5"/>
        <v>0</v>
      </c>
      <c r="I70" s="62">
        <f t="shared" si="10"/>
        <v>0</v>
      </c>
      <c r="J70" s="100">
        <f t="shared" si="6"/>
        <v>0</v>
      </c>
      <c r="K70" s="101">
        <f t="shared" si="11"/>
        <v>0</v>
      </c>
      <c r="S70" s="134" t="s">
        <v>115</v>
      </c>
      <c r="T70" s="131"/>
      <c r="U70" s="164"/>
      <c r="V70" s="162"/>
    </row>
    <row r="71" spans="1:22" ht="79.2" x14ac:dyDescent="0.3">
      <c r="A71" s="9" t="str">
        <f t="shared" si="12"/>
        <v>Jaana Sulava</v>
      </c>
      <c r="B71" s="54">
        <f t="shared" si="12"/>
        <v>200</v>
      </c>
      <c r="C71" s="54">
        <f t="shared" si="7"/>
        <v>75.125</v>
      </c>
      <c r="D71" s="55">
        <f t="shared" si="3"/>
        <v>20</v>
      </c>
      <c r="E71" s="68">
        <f t="shared" si="8"/>
        <v>75.125</v>
      </c>
      <c r="F71" s="56">
        <f t="shared" si="4"/>
        <v>250</v>
      </c>
      <c r="G71" s="56">
        <f t="shared" si="9"/>
        <v>150.25</v>
      </c>
      <c r="H71" s="62">
        <f t="shared" si="5"/>
        <v>0</v>
      </c>
      <c r="I71" s="62">
        <f t="shared" si="10"/>
        <v>0</v>
      </c>
      <c r="J71" s="100">
        <f t="shared" si="6"/>
        <v>0</v>
      </c>
      <c r="K71" s="101">
        <f t="shared" si="11"/>
        <v>0</v>
      </c>
      <c r="S71" s="159" t="s">
        <v>116</v>
      </c>
      <c r="T71" s="131"/>
      <c r="U71" s="159"/>
      <c r="V71" s="162"/>
    </row>
    <row r="72" spans="1:22" ht="66" x14ac:dyDescent="0.3">
      <c r="A72" s="9">
        <f t="shared" si="12"/>
        <v>0</v>
      </c>
      <c r="B72" s="54">
        <f t="shared" si="12"/>
        <v>0</v>
      </c>
      <c r="C72" s="54">
        <f t="shared" si="7"/>
        <v>0</v>
      </c>
      <c r="D72" s="55">
        <f t="shared" si="3"/>
        <v>0</v>
      </c>
      <c r="E72" s="68">
        <f t="shared" si="8"/>
        <v>0</v>
      </c>
      <c r="F72" s="56">
        <f t="shared" si="4"/>
        <v>0</v>
      </c>
      <c r="G72" s="56">
        <f t="shared" si="9"/>
        <v>0</v>
      </c>
      <c r="H72" s="62">
        <f t="shared" si="5"/>
        <v>0</v>
      </c>
      <c r="I72" s="62">
        <f t="shared" si="10"/>
        <v>0</v>
      </c>
      <c r="J72" s="100">
        <f t="shared" si="6"/>
        <v>0</v>
      </c>
      <c r="K72" s="101">
        <f t="shared" si="11"/>
        <v>0</v>
      </c>
      <c r="S72" s="159" t="s">
        <v>117</v>
      </c>
      <c r="T72" s="131"/>
      <c r="U72" s="134"/>
      <c r="V72" s="167"/>
    </row>
    <row r="73" spans="1:22" x14ac:dyDescent="0.3">
      <c r="A73" s="9">
        <f t="shared" si="12"/>
        <v>0</v>
      </c>
      <c r="B73" s="54">
        <f t="shared" si="12"/>
        <v>0</v>
      </c>
      <c r="C73" s="54">
        <f t="shared" si="7"/>
        <v>0</v>
      </c>
      <c r="D73" s="55">
        <f t="shared" si="3"/>
        <v>0</v>
      </c>
      <c r="E73" s="68">
        <f t="shared" si="8"/>
        <v>0</v>
      </c>
      <c r="F73" s="56">
        <f t="shared" si="4"/>
        <v>0</v>
      </c>
      <c r="G73" s="56">
        <f t="shared" si="9"/>
        <v>0</v>
      </c>
      <c r="H73" s="62">
        <f t="shared" si="5"/>
        <v>0</v>
      </c>
      <c r="I73" s="62">
        <f t="shared" si="10"/>
        <v>0</v>
      </c>
      <c r="J73" s="100">
        <f t="shared" si="6"/>
        <v>0</v>
      </c>
      <c r="K73" s="101">
        <f t="shared" si="11"/>
        <v>0</v>
      </c>
      <c r="T73" s="131"/>
      <c r="U73" s="159"/>
    </row>
    <row r="74" spans="1:22" x14ac:dyDescent="0.3">
      <c r="A74" s="9">
        <f t="shared" si="12"/>
        <v>0</v>
      </c>
      <c r="B74" s="54">
        <f t="shared" si="12"/>
        <v>0</v>
      </c>
      <c r="C74" s="54">
        <f t="shared" si="7"/>
        <v>0</v>
      </c>
      <c r="D74" s="55">
        <f t="shared" si="3"/>
        <v>0</v>
      </c>
      <c r="E74" s="68">
        <f t="shared" si="8"/>
        <v>0</v>
      </c>
      <c r="F74" s="56">
        <f t="shared" si="4"/>
        <v>0</v>
      </c>
      <c r="G74" s="56">
        <f t="shared" si="9"/>
        <v>0</v>
      </c>
      <c r="H74" s="62">
        <f t="shared" si="5"/>
        <v>0</v>
      </c>
      <c r="I74" s="62">
        <f t="shared" si="10"/>
        <v>0</v>
      </c>
      <c r="J74" s="100">
        <f t="shared" si="6"/>
        <v>0</v>
      </c>
      <c r="K74" s="101">
        <f t="shared" si="11"/>
        <v>0</v>
      </c>
      <c r="T74" s="131"/>
      <c r="U74" s="171"/>
    </row>
    <row r="75" spans="1:22" ht="53.4" thickBot="1" x14ac:dyDescent="0.35">
      <c r="A75" s="9">
        <f t="shared" si="12"/>
        <v>0</v>
      </c>
      <c r="B75" s="54">
        <f t="shared" si="12"/>
        <v>0</v>
      </c>
      <c r="C75" s="54">
        <f t="shared" si="7"/>
        <v>0</v>
      </c>
      <c r="D75" s="55">
        <f t="shared" si="3"/>
        <v>0</v>
      </c>
      <c r="E75" s="68">
        <f t="shared" si="8"/>
        <v>0</v>
      </c>
      <c r="F75" s="56">
        <f t="shared" si="4"/>
        <v>0</v>
      </c>
      <c r="G75" s="56">
        <f t="shared" si="9"/>
        <v>0</v>
      </c>
      <c r="H75" s="62">
        <f t="shared" si="5"/>
        <v>0</v>
      </c>
      <c r="I75" s="62">
        <f t="shared" si="10"/>
        <v>0</v>
      </c>
      <c r="J75" s="100">
        <f t="shared" si="6"/>
        <v>0</v>
      </c>
      <c r="K75" s="101">
        <f t="shared" si="11"/>
        <v>0</v>
      </c>
      <c r="S75" s="159" t="s">
        <v>118</v>
      </c>
      <c r="T75" s="131"/>
      <c r="U75" s="134"/>
      <c r="V75" s="131"/>
    </row>
    <row r="76" spans="1:22" ht="15" thickBot="1" x14ac:dyDescent="0.35">
      <c r="A76" s="38" t="s">
        <v>16</v>
      </c>
      <c r="B76" s="50">
        <f t="shared" ref="B76:K76" si="13">SUM(B49:B75)</f>
        <v>1060</v>
      </c>
      <c r="C76" s="51">
        <f t="shared" si="13"/>
        <v>944.20833333333326</v>
      </c>
      <c r="D76" s="51">
        <f t="shared" si="13"/>
        <v>880</v>
      </c>
      <c r="E76" s="51">
        <f t="shared" si="13"/>
        <v>666.24166666666667</v>
      </c>
      <c r="F76" s="51">
        <f t="shared" si="13"/>
        <v>2900</v>
      </c>
      <c r="G76" s="51">
        <f t="shared" si="13"/>
        <v>1374.35</v>
      </c>
      <c r="H76" s="51">
        <f t="shared" si="13"/>
        <v>0</v>
      </c>
      <c r="I76" s="51">
        <f t="shared" si="13"/>
        <v>0</v>
      </c>
      <c r="J76" s="99">
        <f t="shared" si="13"/>
        <v>0</v>
      </c>
      <c r="K76" s="102">
        <f t="shared" si="13"/>
        <v>0</v>
      </c>
      <c r="S76" s="159"/>
      <c r="T76" s="131"/>
      <c r="U76" s="160"/>
      <c r="V76" s="131"/>
    </row>
    <row r="77" spans="1:22" ht="26.4" x14ac:dyDescent="0.3">
      <c r="A77" s="11"/>
      <c r="S77" s="159" t="s">
        <v>119</v>
      </c>
      <c r="T77" s="131"/>
      <c r="U77" s="159"/>
      <c r="V77" s="131"/>
    </row>
    <row r="78" spans="1:22" x14ac:dyDescent="0.3">
      <c r="A78" s="11"/>
      <c r="S78" s="159"/>
      <c r="T78" s="131"/>
      <c r="U78" s="162"/>
    </row>
    <row r="79" spans="1:22" x14ac:dyDescent="0.3">
      <c r="A79" s="17" t="s">
        <v>19</v>
      </c>
      <c r="S79" s="144" t="s">
        <v>120</v>
      </c>
      <c r="T79" s="131"/>
      <c r="U79" s="160"/>
      <c r="V79" s="131"/>
    </row>
    <row r="80" spans="1:22" x14ac:dyDescent="0.3">
      <c r="A80" s="18" t="s">
        <v>20</v>
      </c>
      <c r="B80" s="49" t="str">
        <f>B46</f>
        <v>ML SM- nov L2</v>
      </c>
      <c r="T80" s="131"/>
      <c r="U80" s="160"/>
      <c r="V80" s="131"/>
    </row>
    <row r="81" spans="1:22" x14ac:dyDescent="0.3">
      <c r="A81" s="18" t="s">
        <v>21</v>
      </c>
      <c r="B81" s="41">
        <f>B76+C76</f>
        <v>2004.2083333333333</v>
      </c>
      <c r="S81" s="159" t="s">
        <v>121</v>
      </c>
      <c r="T81" s="131"/>
      <c r="U81" s="162"/>
      <c r="V81" s="131"/>
    </row>
    <row r="82" spans="1:22" x14ac:dyDescent="0.3">
      <c r="A82" s="18" t="s">
        <v>22</v>
      </c>
      <c r="B82" s="41">
        <f>B81/B47</f>
        <v>222.68981481481481</v>
      </c>
      <c r="T82" s="131"/>
      <c r="U82" s="167"/>
      <c r="V82" s="131"/>
    </row>
    <row r="83" spans="1:22" x14ac:dyDescent="0.3">
      <c r="A83" s="9" t="s">
        <v>23</v>
      </c>
      <c r="B83" s="19" t="s">
        <v>24</v>
      </c>
      <c r="C83" s="20" t="s">
        <v>16</v>
      </c>
      <c r="T83" s="131"/>
      <c r="U83" s="162"/>
      <c r="V83" s="131"/>
    </row>
    <row r="84" spans="1:22" x14ac:dyDescent="0.3">
      <c r="A84" s="9" t="s">
        <v>122</v>
      </c>
      <c r="B84" s="21">
        <v>1</v>
      </c>
      <c r="C84" s="22">
        <f>($B$81/$B$47)*B84</f>
        <v>222.68981481481481</v>
      </c>
      <c r="T84" s="131"/>
      <c r="U84" s="162"/>
      <c r="V84" s="131"/>
    </row>
    <row r="85" spans="1:22" x14ac:dyDescent="0.3">
      <c r="A85" s="9" t="s">
        <v>123</v>
      </c>
      <c r="B85" s="21">
        <v>1</v>
      </c>
      <c r="C85" s="22">
        <f t="shared" ref="C85:C99" si="14">($B$81/$B$47)*B85</f>
        <v>222.68981481481481</v>
      </c>
      <c r="T85" s="131"/>
      <c r="U85" s="162"/>
      <c r="V85" s="131"/>
    </row>
    <row r="86" spans="1:22" x14ac:dyDescent="0.3">
      <c r="A86" s="9" t="s">
        <v>124</v>
      </c>
      <c r="B86" s="21">
        <v>1</v>
      </c>
      <c r="C86" s="22">
        <f t="shared" si="14"/>
        <v>222.68981481481481</v>
      </c>
      <c r="T86" s="131"/>
      <c r="U86" s="160"/>
      <c r="V86" s="131"/>
    </row>
    <row r="87" spans="1:22" x14ac:dyDescent="0.3">
      <c r="A87" s="9" t="s">
        <v>125</v>
      </c>
      <c r="B87" s="21">
        <v>1</v>
      </c>
      <c r="C87" s="22">
        <f t="shared" si="14"/>
        <v>222.68981481481481</v>
      </c>
      <c r="T87" s="131"/>
      <c r="U87" s="160"/>
      <c r="V87" s="131"/>
    </row>
    <row r="88" spans="1:22" x14ac:dyDescent="0.3">
      <c r="A88" s="9" t="s">
        <v>126</v>
      </c>
      <c r="B88" s="21">
        <v>1</v>
      </c>
      <c r="C88" s="22">
        <f t="shared" si="14"/>
        <v>222.68981481481481</v>
      </c>
      <c r="T88" s="131"/>
      <c r="U88" s="159"/>
      <c r="V88" s="131"/>
    </row>
    <row r="89" spans="1:22" x14ac:dyDescent="0.3">
      <c r="A89" s="9" t="s">
        <v>127</v>
      </c>
      <c r="B89" s="21">
        <v>1</v>
      </c>
      <c r="C89" s="22">
        <f t="shared" si="14"/>
        <v>222.68981481481481</v>
      </c>
      <c r="T89" s="131"/>
      <c r="U89" s="159"/>
      <c r="V89" s="131"/>
    </row>
    <row r="90" spans="1:22" x14ac:dyDescent="0.3">
      <c r="A90" s="9" t="s">
        <v>128</v>
      </c>
      <c r="B90" s="21">
        <v>1</v>
      </c>
      <c r="C90" s="22">
        <f t="shared" si="14"/>
        <v>222.68981481481481</v>
      </c>
      <c r="T90" s="131"/>
      <c r="U90" s="165"/>
      <c r="V90" s="131"/>
    </row>
    <row r="91" spans="1:22" x14ac:dyDescent="0.3">
      <c r="A91" s="9" t="s">
        <v>129</v>
      </c>
      <c r="B91" s="21">
        <v>1</v>
      </c>
      <c r="C91" s="22">
        <f t="shared" si="14"/>
        <v>222.68981481481481</v>
      </c>
      <c r="T91" s="131"/>
      <c r="U91" s="144"/>
      <c r="V91" s="131"/>
    </row>
    <row r="92" spans="1:22" x14ac:dyDescent="0.3">
      <c r="A92" s="9" t="s">
        <v>130</v>
      </c>
      <c r="B92" s="21">
        <v>1</v>
      </c>
      <c r="C92" s="22">
        <f t="shared" si="14"/>
        <v>222.68981481481481</v>
      </c>
      <c r="T92" s="131"/>
      <c r="U92" s="141"/>
      <c r="V92" s="131"/>
    </row>
    <row r="93" spans="1:22" x14ac:dyDescent="0.3">
      <c r="A93" s="9"/>
      <c r="B93" s="21"/>
      <c r="C93" s="22">
        <f t="shared" si="14"/>
        <v>0</v>
      </c>
      <c r="T93" s="131"/>
      <c r="U93" s="143"/>
      <c r="V93" s="131"/>
    </row>
    <row r="94" spans="1:22" x14ac:dyDescent="0.3">
      <c r="A94" s="23"/>
      <c r="B94" s="24"/>
      <c r="C94" s="22">
        <f t="shared" si="14"/>
        <v>0</v>
      </c>
      <c r="T94" s="131"/>
      <c r="V94" s="131"/>
    </row>
    <row r="95" spans="1:22" x14ac:dyDescent="0.3">
      <c r="A95" s="23"/>
      <c r="B95" s="24"/>
      <c r="C95" s="22">
        <f t="shared" si="14"/>
        <v>0</v>
      </c>
      <c r="T95" s="131"/>
      <c r="U95" s="146"/>
    </row>
    <row r="96" spans="1:22" x14ac:dyDescent="0.3">
      <c r="A96" s="23"/>
      <c r="B96" s="24"/>
      <c r="C96" s="22">
        <f t="shared" si="14"/>
        <v>0</v>
      </c>
      <c r="T96" s="131"/>
      <c r="U96" s="146"/>
      <c r="V96" s="131"/>
    </row>
    <row r="97" spans="1:22" x14ac:dyDescent="0.3">
      <c r="A97" s="23"/>
      <c r="B97" s="24"/>
      <c r="C97" s="22">
        <f t="shared" si="14"/>
        <v>0</v>
      </c>
      <c r="T97" s="131"/>
      <c r="V97" s="131"/>
    </row>
    <row r="98" spans="1:22" x14ac:dyDescent="0.3">
      <c r="A98" s="23"/>
      <c r="B98" s="24"/>
      <c r="C98" s="22">
        <f t="shared" si="14"/>
        <v>0</v>
      </c>
      <c r="T98" s="131"/>
      <c r="U98" s="159"/>
      <c r="V98" s="131"/>
    </row>
    <row r="99" spans="1:22" x14ac:dyDescent="0.3">
      <c r="A99" s="23"/>
      <c r="B99" s="24"/>
      <c r="C99" s="22">
        <f t="shared" si="14"/>
        <v>0</v>
      </c>
      <c r="T99" s="131"/>
      <c r="U99" s="144"/>
      <c r="V99" s="131"/>
    </row>
    <row r="100" spans="1:22" x14ac:dyDescent="0.3">
      <c r="A100" s="23" t="s">
        <v>16</v>
      </c>
      <c r="B100" s="25">
        <f>SUM(B84:B99)</f>
        <v>9</v>
      </c>
      <c r="C100" s="22">
        <f>SUM(C84:C99)</f>
        <v>2004.2083333333333</v>
      </c>
      <c r="T100" s="131"/>
      <c r="U100" s="144"/>
      <c r="V100" s="131"/>
    </row>
    <row r="101" spans="1:22" x14ac:dyDescent="0.3">
      <c r="T101" s="131"/>
      <c r="U101" s="144"/>
      <c r="V101" s="131"/>
    </row>
    <row r="102" spans="1:22" x14ac:dyDescent="0.3">
      <c r="A102" s="26" t="s">
        <v>20</v>
      </c>
      <c r="B102" s="74" t="str">
        <f>D46</f>
        <v>ML SM- nov L1</v>
      </c>
      <c r="T102" s="131"/>
      <c r="U102" s="144"/>
      <c r="V102" s="131"/>
    </row>
    <row r="103" spans="1:22" x14ac:dyDescent="0.3">
      <c r="A103" s="26" t="s">
        <v>21</v>
      </c>
      <c r="B103" s="42">
        <f>D76+E76</f>
        <v>1546.2416666666668</v>
      </c>
      <c r="T103" s="131"/>
      <c r="V103" s="131"/>
    </row>
    <row r="104" spans="1:22" x14ac:dyDescent="0.3">
      <c r="A104" s="26" t="s">
        <v>22</v>
      </c>
      <c r="B104" s="42">
        <f>B103/D47</f>
        <v>171.80462962962963</v>
      </c>
      <c r="T104" s="131"/>
      <c r="U104" s="144"/>
      <c r="V104" s="131"/>
    </row>
    <row r="105" spans="1:22" x14ac:dyDescent="0.3">
      <c r="A105" s="9" t="s">
        <v>23</v>
      </c>
      <c r="B105" s="19" t="s">
        <v>24</v>
      </c>
      <c r="C105" s="27" t="s">
        <v>16</v>
      </c>
      <c r="T105" s="131"/>
      <c r="V105" s="131"/>
    </row>
    <row r="106" spans="1:22" x14ac:dyDescent="0.3">
      <c r="A106" s="9" t="s">
        <v>131</v>
      </c>
      <c r="B106" s="21">
        <v>1</v>
      </c>
      <c r="C106" s="22">
        <f t="shared" ref="C106:C117" si="15">($B$103/$D$47)*B106</f>
        <v>171.80462962962963</v>
      </c>
      <c r="T106" s="131"/>
      <c r="U106" s="142"/>
      <c r="V106" s="131"/>
    </row>
    <row r="107" spans="1:22" x14ac:dyDescent="0.3">
      <c r="A107" s="9" t="s">
        <v>132</v>
      </c>
      <c r="B107" s="21">
        <v>1</v>
      </c>
      <c r="C107" s="22">
        <f t="shared" si="15"/>
        <v>171.80462962962963</v>
      </c>
      <c r="T107" s="131"/>
      <c r="U107" s="162"/>
      <c r="V107" s="131"/>
    </row>
    <row r="108" spans="1:22" x14ac:dyDescent="0.3">
      <c r="A108" s="9" t="s">
        <v>133</v>
      </c>
      <c r="B108" s="21">
        <v>1</v>
      </c>
      <c r="C108" s="22">
        <f t="shared" si="15"/>
        <v>171.80462962962963</v>
      </c>
      <c r="T108" s="131"/>
      <c r="U108" s="162"/>
      <c r="V108" s="131"/>
    </row>
    <row r="109" spans="1:22" x14ac:dyDescent="0.3">
      <c r="A109" s="9" t="s">
        <v>124</v>
      </c>
      <c r="B109" s="21">
        <v>1</v>
      </c>
      <c r="C109" s="22">
        <f t="shared" si="15"/>
        <v>171.80462962962963</v>
      </c>
      <c r="T109" s="131"/>
      <c r="U109" s="162"/>
      <c r="V109" s="131"/>
    </row>
    <row r="110" spans="1:22" x14ac:dyDescent="0.3">
      <c r="A110" s="9" t="s">
        <v>134</v>
      </c>
      <c r="B110" s="21">
        <v>1</v>
      </c>
      <c r="C110" s="22">
        <f t="shared" si="15"/>
        <v>171.80462962962963</v>
      </c>
      <c r="T110" s="131"/>
      <c r="U110" s="164"/>
      <c r="V110" s="131"/>
    </row>
    <row r="111" spans="1:22" x14ac:dyDescent="0.3">
      <c r="A111" s="9" t="s">
        <v>135</v>
      </c>
      <c r="B111" s="21">
        <v>1</v>
      </c>
      <c r="C111" s="22">
        <f t="shared" si="15"/>
        <v>171.80462962962963</v>
      </c>
      <c r="T111" s="131"/>
      <c r="U111" s="160"/>
      <c r="V111" s="131"/>
    </row>
    <row r="112" spans="1:22" x14ac:dyDescent="0.3">
      <c r="A112" s="9" t="s">
        <v>136</v>
      </c>
      <c r="B112" s="21">
        <v>1</v>
      </c>
      <c r="C112" s="22">
        <f t="shared" si="15"/>
        <v>171.80462962962963</v>
      </c>
      <c r="T112" s="131"/>
      <c r="U112" s="134"/>
      <c r="V112" s="131"/>
    </row>
    <row r="113" spans="1:22" x14ac:dyDescent="0.3">
      <c r="A113" s="158" t="s">
        <v>137</v>
      </c>
      <c r="B113" s="24">
        <v>1</v>
      </c>
      <c r="C113" s="22">
        <f t="shared" si="15"/>
        <v>171.80462962962963</v>
      </c>
      <c r="T113" s="131"/>
      <c r="U113" s="160"/>
      <c r="V113" s="131"/>
    </row>
    <row r="114" spans="1:22" x14ac:dyDescent="0.3">
      <c r="A114" s="158" t="s">
        <v>138</v>
      </c>
      <c r="B114" s="24">
        <v>1</v>
      </c>
      <c r="C114" s="22">
        <f t="shared" si="15"/>
        <v>171.80462962962963</v>
      </c>
      <c r="T114" s="131"/>
      <c r="U114" s="160"/>
      <c r="V114" s="131"/>
    </row>
    <row r="115" spans="1:22" x14ac:dyDescent="0.3">
      <c r="A115" s="158"/>
      <c r="B115" s="24"/>
      <c r="C115" s="22">
        <f t="shared" si="15"/>
        <v>0</v>
      </c>
      <c r="T115" s="131"/>
      <c r="U115" s="134"/>
      <c r="V115" s="131"/>
    </row>
    <row r="116" spans="1:22" x14ac:dyDescent="0.3">
      <c r="A116" s="158"/>
      <c r="B116" s="24"/>
      <c r="C116" s="22">
        <f t="shared" si="15"/>
        <v>0</v>
      </c>
      <c r="T116" s="131"/>
      <c r="U116" s="159"/>
      <c r="V116" s="131"/>
    </row>
    <row r="117" spans="1:22" x14ac:dyDescent="0.3">
      <c r="A117" s="158"/>
      <c r="B117" s="24"/>
      <c r="C117" s="22">
        <f t="shared" si="15"/>
        <v>0</v>
      </c>
      <c r="T117" s="131"/>
      <c r="U117" s="159"/>
      <c r="V117" s="131"/>
    </row>
    <row r="118" spans="1:22" x14ac:dyDescent="0.3">
      <c r="A118" s="23" t="s">
        <v>16</v>
      </c>
      <c r="B118" s="25">
        <f>SUM(B106:B117)</f>
        <v>9</v>
      </c>
      <c r="C118" s="22">
        <f>SUM(C106:C117)</f>
        <v>1546.2416666666668</v>
      </c>
      <c r="U118" s="159"/>
      <c r="V118" s="131"/>
    </row>
    <row r="119" spans="1:22" x14ac:dyDescent="0.3">
      <c r="U119" s="159"/>
      <c r="V119" s="131"/>
    </row>
    <row r="120" spans="1:22" x14ac:dyDescent="0.3">
      <c r="A120" s="39" t="s">
        <v>20</v>
      </c>
      <c r="B120" s="48" t="str">
        <f>F46</f>
        <v>ML SM- jun + SM- sen</v>
      </c>
      <c r="U120" s="162"/>
      <c r="V120" s="131"/>
    </row>
    <row r="121" spans="1:22" x14ac:dyDescent="0.3">
      <c r="A121" s="39" t="s">
        <v>25</v>
      </c>
      <c r="B121" s="43">
        <f>F76+G76</f>
        <v>4274.3500000000004</v>
      </c>
      <c r="U121" s="159"/>
      <c r="V121" s="131"/>
    </row>
    <row r="122" spans="1:22" x14ac:dyDescent="0.3">
      <c r="A122" s="39" t="s">
        <v>22</v>
      </c>
      <c r="B122" s="43">
        <f>B121/F47</f>
        <v>267.14687500000002</v>
      </c>
      <c r="U122" s="159"/>
      <c r="V122" s="131"/>
    </row>
    <row r="123" spans="1:22" x14ac:dyDescent="0.3">
      <c r="A123" s="9" t="s">
        <v>23</v>
      </c>
      <c r="B123" s="19" t="s">
        <v>24</v>
      </c>
      <c r="C123" s="25" t="s">
        <v>16</v>
      </c>
      <c r="U123" s="159"/>
      <c r="V123" s="131"/>
    </row>
    <row r="124" spans="1:22" x14ac:dyDescent="0.3">
      <c r="A124" s="158" t="s">
        <v>131</v>
      </c>
      <c r="B124" s="24">
        <v>1</v>
      </c>
      <c r="C124" s="22">
        <f t="shared" ref="C124:C140" si="16">($B$121/$F$47)*B124</f>
        <v>267.14687500000002</v>
      </c>
      <c r="U124" s="159"/>
      <c r="V124" s="131"/>
    </row>
    <row r="125" spans="1:22" x14ac:dyDescent="0.3">
      <c r="A125" s="158" t="s">
        <v>122</v>
      </c>
      <c r="B125" s="24">
        <v>1</v>
      </c>
      <c r="C125" s="22">
        <f t="shared" si="16"/>
        <v>267.14687500000002</v>
      </c>
      <c r="U125" s="159"/>
      <c r="V125" s="131"/>
    </row>
    <row r="126" spans="1:22" x14ac:dyDescent="0.3">
      <c r="A126" s="158" t="s">
        <v>132</v>
      </c>
      <c r="B126" s="24">
        <v>1</v>
      </c>
      <c r="C126" s="22">
        <f t="shared" si="16"/>
        <v>267.14687500000002</v>
      </c>
      <c r="U126" s="159"/>
      <c r="V126" s="131"/>
    </row>
    <row r="127" spans="1:22" x14ac:dyDescent="0.3">
      <c r="A127" s="158" t="s">
        <v>133</v>
      </c>
      <c r="B127" s="24">
        <v>2</v>
      </c>
      <c r="C127" s="22">
        <f t="shared" si="16"/>
        <v>534.29375000000005</v>
      </c>
      <c r="V127" s="131"/>
    </row>
    <row r="128" spans="1:22" x14ac:dyDescent="0.3">
      <c r="A128" s="158" t="s">
        <v>123</v>
      </c>
      <c r="B128" s="24">
        <v>2</v>
      </c>
      <c r="C128" s="22">
        <f t="shared" si="16"/>
        <v>534.29375000000005</v>
      </c>
      <c r="V128" s="131"/>
    </row>
    <row r="129" spans="1:22" x14ac:dyDescent="0.3">
      <c r="A129" s="158" t="s">
        <v>124</v>
      </c>
      <c r="B129" s="24">
        <v>2</v>
      </c>
      <c r="C129" s="22">
        <f t="shared" si="16"/>
        <v>534.29375000000005</v>
      </c>
      <c r="V129" s="131"/>
    </row>
    <row r="130" spans="1:22" x14ac:dyDescent="0.3">
      <c r="A130" s="158" t="s">
        <v>126</v>
      </c>
      <c r="B130" s="24">
        <v>1</v>
      </c>
      <c r="C130" s="22">
        <f t="shared" si="16"/>
        <v>267.14687500000002</v>
      </c>
      <c r="V130" s="131"/>
    </row>
    <row r="131" spans="1:22" x14ac:dyDescent="0.3">
      <c r="A131" s="158" t="s">
        <v>128</v>
      </c>
      <c r="B131" s="24">
        <v>1</v>
      </c>
      <c r="C131" s="22">
        <f t="shared" si="16"/>
        <v>267.14687500000002</v>
      </c>
      <c r="V131" s="131"/>
    </row>
    <row r="132" spans="1:22" x14ac:dyDescent="0.3">
      <c r="A132" s="158" t="s">
        <v>129</v>
      </c>
      <c r="B132" s="24">
        <v>1</v>
      </c>
      <c r="C132" s="22">
        <f t="shared" si="16"/>
        <v>267.14687500000002</v>
      </c>
    </row>
    <row r="133" spans="1:22" x14ac:dyDescent="0.3">
      <c r="A133" s="158" t="s">
        <v>136</v>
      </c>
      <c r="B133" s="24">
        <v>1</v>
      </c>
      <c r="C133" s="22">
        <f t="shared" si="16"/>
        <v>267.14687500000002</v>
      </c>
    </row>
    <row r="134" spans="1:22" x14ac:dyDescent="0.3">
      <c r="A134" s="158" t="s">
        <v>130</v>
      </c>
      <c r="B134" s="24">
        <v>1</v>
      </c>
      <c r="C134" s="22">
        <f t="shared" si="16"/>
        <v>267.14687500000002</v>
      </c>
    </row>
    <row r="135" spans="1:22" x14ac:dyDescent="0.3">
      <c r="A135" s="158" t="s">
        <v>138</v>
      </c>
      <c r="B135" s="24">
        <v>1</v>
      </c>
      <c r="C135" s="22">
        <f t="shared" si="16"/>
        <v>267.14687500000002</v>
      </c>
    </row>
    <row r="136" spans="1:22" x14ac:dyDescent="0.3">
      <c r="A136" s="158" t="s">
        <v>139</v>
      </c>
      <c r="B136" s="24">
        <v>1</v>
      </c>
      <c r="C136" s="22">
        <f t="shared" si="16"/>
        <v>267.14687500000002</v>
      </c>
    </row>
    <row r="137" spans="1:22" x14ac:dyDescent="0.3">
      <c r="A137" s="158"/>
      <c r="B137" s="24"/>
      <c r="C137" s="22">
        <f t="shared" si="16"/>
        <v>0</v>
      </c>
    </row>
    <row r="138" spans="1:22" x14ac:dyDescent="0.3">
      <c r="A138" s="158"/>
      <c r="B138" s="24"/>
      <c r="C138" s="22">
        <f t="shared" si="16"/>
        <v>0</v>
      </c>
    </row>
    <row r="139" spans="1:22" x14ac:dyDescent="0.3">
      <c r="A139" s="9"/>
      <c r="B139" s="24"/>
      <c r="C139" s="22">
        <f t="shared" si="16"/>
        <v>0</v>
      </c>
    </row>
    <row r="140" spans="1:22" x14ac:dyDescent="0.3">
      <c r="A140" s="9"/>
      <c r="B140" s="24"/>
      <c r="C140" s="22">
        <f t="shared" si="16"/>
        <v>0</v>
      </c>
    </row>
    <row r="141" spans="1:22" x14ac:dyDescent="0.3">
      <c r="A141" s="10" t="s">
        <v>16</v>
      </c>
      <c r="B141" s="25">
        <f>SUM(B124:B140)</f>
        <v>16</v>
      </c>
      <c r="C141" s="22">
        <f>SUM(C124:C140)</f>
        <v>4274.3499999999995</v>
      </c>
    </row>
    <row r="143" spans="1:22" x14ac:dyDescent="0.3">
      <c r="A143" s="40" t="s">
        <v>20</v>
      </c>
      <c r="B143" s="47">
        <f>H46</f>
        <v>0</v>
      </c>
    </row>
    <row r="144" spans="1:22" x14ac:dyDescent="0.3">
      <c r="A144" s="40" t="s">
        <v>21</v>
      </c>
      <c r="B144" s="44">
        <f>H76+I76</f>
        <v>0</v>
      </c>
    </row>
    <row r="145" spans="1:3" x14ac:dyDescent="0.3">
      <c r="A145" s="40" t="s">
        <v>22</v>
      </c>
      <c r="B145" s="47" t="e">
        <f>B144/H47</f>
        <v>#DIV/0!</v>
      </c>
    </row>
    <row r="146" spans="1:3" x14ac:dyDescent="0.3">
      <c r="A146" s="9" t="s">
        <v>23</v>
      </c>
      <c r="B146" s="19" t="s">
        <v>24</v>
      </c>
      <c r="C146" s="25" t="s">
        <v>16</v>
      </c>
    </row>
    <row r="147" spans="1:3" x14ac:dyDescent="0.3">
      <c r="A147" s="158"/>
      <c r="B147" s="24"/>
      <c r="C147" s="22" t="e">
        <f t="shared" ref="C147:C163" si="17">($B$144/$H$47)*B147</f>
        <v>#DIV/0!</v>
      </c>
    </row>
    <row r="148" spans="1:3" x14ac:dyDescent="0.3">
      <c r="A148" s="158"/>
      <c r="B148" s="24"/>
      <c r="C148" s="22" t="e">
        <f t="shared" si="17"/>
        <v>#DIV/0!</v>
      </c>
    </row>
    <row r="149" spans="1:3" x14ac:dyDescent="0.3">
      <c r="A149" s="158"/>
      <c r="B149" s="24"/>
      <c r="C149" s="22" t="e">
        <f t="shared" si="17"/>
        <v>#DIV/0!</v>
      </c>
    </row>
    <row r="150" spans="1:3" x14ac:dyDescent="0.3">
      <c r="A150" s="158"/>
      <c r="B150" s="24"/>
      <c r="C150" s="22" t="e">
        <f t="shared" si="17"/>
        <v>#DIV/0!</v>
      </c>
    </row>
    <row r="151" spans="1:3" x14ac:dyDescent="0.3">
      <c r="A151" s="158"/>
      <c r="B151" s="24"/>
      <c r="C151" s="22" t="e">
        <f t="shared" si="17"/>
        <v>#DIV/0!</v>
      </c>
    </row>
    <row r="152" spans="1:3" x14ac:dyDescent="0.3">
      <c r="A152" s="158"/>
      <c r="B152" s="24"/>
      <c r="C152" s="22" t="e">
        <f t="shared" si="17"/>
        <v>#DIV/0!</v>
      </c>
    </row>
    <row r="153" spans="1:3" x14ac:dyDescent="0.3">
      <c r="A153" s="158"/>
      <c r="B153" s="24"/>
      <c r="C153" s="22" t="e">
        <f t="shared" si="17"/>
        <v>#DIV/0!</v>
      </c>
    </row>
    <row r="154" spans="1:3" x14ac:dyDescent="0.3">
      <c r="A154" s="158"/>
      <c r="B154" s="24"/>
      <c r="C154" s="22" t="e">
        <f t="shared" si="17"/>
        <v>#DIV/0!</v>
      </c>
    </row>
    <row r="155" spans="1:3" x14ac:dyDescent="0.3">
      <c r="A155" s="158"/>
      <c r="B155" s="24"/>
      <c r="C155" s="22" t="e">
        <f t="shared" si="17"/>
        <v>#DIV/0!</v>
      </c>
    </row>
    <row r="156" spans="1:3" x14ac:dyDescent="0.3">
      <c r="A156" s="158"/>
      <c r="B156" s="24"/>
      <c r="C156" s="22" t="e">
        <f t="shared" si="17"/>
        <v>#DIV/0!</v>
      </c>
    </row>
    <row r="157" spans="1:3" x14ac:dyDescent="0.3">
      <c r="A157" s="158"/>
      <c r="B157" s="24"/>
      <c r="C157" s="22" t="e">
        <f t="shared" si="17"/>
        <v>#DIV/0!</v>
      </c>
    </row>
    <row r="158" spans="1:3" x14ac:dyDescent="0.3">
      <c r="A158" s="158"/>
      <c r="B158" s="24"/>
      <c r="C158" s="22" t="e">
        <f t="shared" si="17"/>
        <v>#DIV/0!</v>
      </c>
    </row>
    <row r="159" spans="1:3" x14ac:dyDescent="0.3">
      <c r="A159" s="158"/>
      <c r="B159" s="24"/>
      <c r="C159" s="22" t="e">
        <f t="shared" si="17"/>
        <v>#DIV/0!</v>
      </c>
    </row>
    <row r="160" spans="1:3" x14ac:dyDescent="0.3">
      <c r="A160" s="158"/>
      <c r="B160" s="24"/>
      <c r="C160" s="22" t="e">
        <f t="shared" si="17"/>
        <v>#DIV/0!</v>
      </c>
    </row>
    <row r="161" spans="1:3" x14ac:dyDescent="0.3">
      <c r="A161" s="158"/>
      <c r="B161" s="24"/>
      <c r="C161" s="22" t="e">
        <f t="shared" si="17"/>
        <v>#DIV/0!</v>
      </c>
    </row>
    <row r="162" spans="1:3" x14ac:dyDescent="0.3">
      <c r="A162" s="9"/>
      <c r="B162" s="24"/>
      <c r="C162" s="22" t="e">
        <f t="shared" si="17"/>
        <v>#DIV/0!</v>
      </c>
    </row>
    <row r="163" spans="1:3" x14ac:dyDescent="0.3">
      <c r="A163" s="9"/>
      <c r="B163" s="24"/>
      <c r="C163" s="22" t="e">
        <f t="shared" si="17"/>
        <v>#DIV/0!</v>
      </c>
    </row>
    <row r="164" spans="1:3" x14ac:dyDescent="0.3">
      <c r="A164" s="10" t="s">
        <v>16</v>
      </c>
      <c r="B164" s="25">
        <f>SUM(B147:B163)</f>
        <v>0</v>
      </c>
      <c r="C164" s="22" t="e">
        <f>SUM(C147:C163)</f>
        <v>#DIV/0!</v>
      </c>
    </row>
    <row r="166" spans="1:3" x14ac:dyDescent="0.3">
      <c r="A166" s="28" t="s">
        <v>20</v>
      </c>
      <c r="B166" s="46">
        <f>J46</f>
        <v>0</v>
      </c>
    </row>
    <row r="167" spans="1:3" x14ac:dyDescent="0.3">
      <c r="A167" s="28" t="s">
        <v>21</v>
      </c>
      <c r="B167" s="45">
        <f>J76+K76</f>
        <v>0</v>
      </c>
    </row>
    <row r="168" spans="1:3" x14ac:dyDescent="0.3">
      <c r="A168" s="28" t="s">
        <v>22</v>
      </c>
      <c r="B168" s="46" t="e">
        <f>B167/J47</f>
        <v>#DIV/0!</v>
      </c>
    </row>
    <row r="169" spans="1:3" x14ac:dyDescent="0.3">
      <c r="A169" s="9" t="s">
        <v>23</v>
      </c>
      <c r="B169" s="19" t="s">
        <v>24</v>
      </c>
      <c r="C169" s="25" t="s">
        <v>16</v>
      </c>
    </row>
    <row r="170" spans="1:3" x14ac:dyDescent="0.3">
      <c r="A170" s="158"/>
      <c r="B170" s="24"/>
      <c r="C170" s="22" t="e">
        <f t="shared" ref="C170:C186" si="18">($B$167/$J$47)*B170</f>
        <v>#DIV/0!</v>
      </c>
    </row>
    <row r="171" spans="1:3" x14ac:dyDescent="0.3">
      <c r="A171" s="158"/>
      <c r="B171" s="24"/>
      <c r="C171" s="22" t="e">
        <f t="shared" si="18"/>
        <v>#DIV/0!</v>
      </c>
    </row>
    <row r="172" spans="1:3" x14ac:dyDescent="0.3">
      <c r="A172" s="158"/>
      <c r="B172" s="24"/>
      <c r="C172" s="22" t="e">
        <f t="shared" si="18"/>
        <v>#DIV/0!</v>
      </c>
    </row>
    <row r="173" spans="1:3" x14ac:dyDescent="0.3">
      <c r="A173" s="158"/>
      <c r="B173" s="24"/>
      <c r="C173" s="22" t="e">
        <f t="shared" si="18"/>
        <v>#DIV/0!</v>
      </c>
    </row>
    <row r="174" spans="1:3" x14ac:dyDescent="0.3">
      <c r="A174" s="158"/>
      <c r="B174" s="24"/>
      <c r="C174" s="22" t="e">
        <f t="shared" si="18"/>
        <v>#DIV/0!</v>
      </c>
    </row>
    <row r="175" spans="1:3" x14ac:dyDescent="0.3">
      <c r="A175" s="158"/>
      <c r="B175" s="24"/>
      <c r="C175" s="22" t="e">
        <f t="shared" si="18"/>
        <v>#DIV/0!</v>
      </c>
    </row>
    <row r="176" spans="1:3" x14ac:dyDescent="0.3">
      <c r="A176" s="158"/>
      <c r="B176" s="24"/>
      <c r="C176" s="22" t="e">
        <f t="shared" si="18"/>
        <v>#DIV/0!</v>
      </c>
    </row>
    <row r="177" spans="1:3" x14ac:dyDescent="0.3">
      <c r="A177" s="158"/>
      <c r="B177" s="24"/>
      <c r="C177" s="22" t="e">
        <f t="shared" si="18"/>
        <v>#DIV/0!</v>
      </c>
    </row>
    <row r="178" spans="1:3" x14ac:dyDescent="0.3">
      <c r="A178" s="158"/>
      <c r="B178" s="24"/>
      <c r="C178" s="22" t="e">
        <f t="shared" si="18"/>
        <v>#DIV/0!</v>
      </c>
    </row>
    <row r="179" spans="1:3" x14ac:dyDescent="0.3">
      <c r="A179" s="158"/>
      <c r="B179" s="24"/>
      <c r="C179" s="22" t="e">
        <f t="shared" si="18"/>
        <v>#DIV/0!</v>
      </c>
    </row>
    <row r="180" spans="1:3" x14ac:dyDescent="0.3">
      <c r="A180" s="158"/>
      <c r="B180" s="24"/>
      <c r="C180" s="22" t="e">
        <f t="shared" si="18"/>
        <v>#DIV/0!</v>
      </c>
    </row>
    <row r="181" spans="1:3" x14ac:dyDescent="0.3">
      <c r="A181" s="158"/>
      <c r="B181" s="24"/>
      <c r="C181" s="22" t="e">
        <f t="shared" si="18"/>
        <v>#DIV/0!</v>
      </c>
    </row>
    <row r="182" spans="1:3" x14ac:dyDescent="0.3">
      <c r="A182" s="158"/>
      <c r="B182" s="24"/>
      <c r="C182" s="22" t="e">
        <f t="shared" si="18"/>
        <v>#DIV/0!</v>
      </c>
    </row>
    <row r="183" spans="1:3" x14ac:dyDescent="0.3">
      <c r="A183" s="158"/>
      <c r="B183" s="24"/>
      <c r="C183" s="22" t="e">
        <f t="shared" si="18"/>
        <v>#DIV/0!</v>
      </c>
    </row>
    <row r="184" spans="1:3" x14ac:dyDescent="0.3">
      <c r="A184" s="158"/>
      <c r="B184" s="24"/>
      <c r="C184" s="22" t="e">
        <f t="shared" si="18"/>
        <v>#DIV/0!</v>
      </c>
    </row>
    <row r="185" spans="1:3" x14ac:dyDescent="0.3">
      <c r="A185" s="9"/>
      <c r="B185" s="24"/>
      <c r="C185" s="22" t="e">
        <f t="shared" si="18"/>
        <v>#DIV/0!</v>
      </c>
    </row>
    <row r="186" spans="1:3" x14ac:dyDescent="0.3">
      <c r="A186" s="9"/>
      <c r="B186" s="24"/>
      <c r="C186" s="22" t="e">
        <f t="shared" si="18"/>
        <v>#DIV/0!</v>
      </c>
    </row>
    <row r="187" spans="1:3" x14ac:dyDescent="0.3">
      <c r="A187" s="10" t="s">
        <v>16</v>
      </c>
      <c r="B187" s="25">
        <f>SUM(B170:B186)</f>
        <v>0</v>
      </c>
      <c r="C187" s="22" t="e">
        <f>SUM(C170:C186)</f>
        <v>#DIV/0!</v>
      </c>
    </row>
  </sheetData>
  <mergeCells count="16">
    <mergeCell ref="L13:Q13"/>
    <mergeCell ref="B7:C7"/>
    <mergeCell ref="B8:C8"/>
    <mergeCell ref="B9:C9"/>
    <mergeCell ref="B10:C10"/>
    <mergeCell ref="H13:J13"/>
    <mergeCell ref="B47:C47"/>
    <mergeCell ref="D47:E47"/>
    <mergeCell ref="F47:G47"/>
    <mergeCell ref="H47:I47"/>
    <mergeCell ref="J47:K47"/>
    <mergeCell ref="B46:C46"/>
    <mergeCell ref="D46:E46"/>
    <mergeCell ref="F46:G46"/>
    <mergeCell ref="H46:I46"/>
    <mergeCell ref="J46:K46"/>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8427-E5A4-4EE3-9580-99562211EFBD}">
  <dimension ref="A1:V187"/>
  <sheetViews>
    <sheetView topLeftCell="D24" zoomScale="110" zoomScaleNormal="110" workbookViewId="0">
      <selection activeCell="G67" sqref="G67"/>
    </sheetView>
  </sheetViews>
  <sheetFormatPr defaultRowHeight="14.4" x14ac:dyDescent="0.3"/>
  <cols>
    <col min="1" max="1" width="24.33203125" bestFit="1" customWidth="1"/>
    <col min="2" max="6" width="16.6640625" customWidth="1"/>
    <col min="7" max="7" width="18.109375" customWidth="1"/>
    <col min="8" max="8" width="18.33203125" customWidth="1"/>
    <col min="9" max="9" width="16.5546875" customWidth="1"/>
    <col min="10" max="11" width="12.88671875" customWidth="1"/>
    <col min="12" max="12" width="14.44140625" customWidth="1"/>
    <col min="13" max="13" width="10.44140625" bestFit="1" customWidth="1"/>
    <col min="17" max="17" width="9.44140625" bestFit="1" customWidth="1"/>
    <col min="18" max="18" width="4.33203125" customWidth="1"/>
    <col min="19" max="19" width="82.109375" customWidth="1"/>
    <col min="20" max="20" width="31.77734375" customWidth="1"/>
    <col min="21" max="21" width="14.5546875" bestFit="1" customWidth="1"/>
    <col min="22" max="22" width="9.33203125" customWidth="1"/>
  </cols>
  <sheetData>
    <row r="1" spans="1:22" x14ac:dyDescent="0.3">
      <c r="C1" t="s">
        <v>0</v>
      </c>
      <c r="G1" t="s">
        <v>244</v>
      </c>
      <c r="H1" s="135" t="s">
        <v>26</v>
      </c>
      <c r="S1" s="128" t="s">
        <v>27</v>
      </c>
      <c r="T1" s="131"/>
      <c r="U1" s="131"/>
      <c r="V1" s="131"/>
    </row>
    <row r="2" spans="1:22" ht="39.6" x14ac:dyDescent="0.3">
      <c r="S2" s="159" t="s">
        <v>28</v>
      </c>
      <c r="T2" s="131"/>
      <c r="U2" s="131"/>
      <c r="V2" s="131"/>
    </row>
    <row r="3" spans="1:22" ht="26.4" x14ac:dyDescent="0.3">
      <c r="S3" s="129" t="s">
        <v>140</v>
      </c>
      <c r="T3" s="131"/>
      <c r="U3" s="131"/>
      <c r="V3" s="131"/>
    </row>
    <row r="4" spans="1:22" x14ac:dyDescent="0.3">
      <c r="C4" s="1"/>
      <c r="S4" s="159" t="s">
        <v>141</v>
      </c>
      <c r="T4" s="131"/>
      <c r="U4" s="131"/>
      <c r="V4" s="131"/>
    </row>
    <row r="5" spans="1:22" x14ac:dyDescent="0.3">
      <c r="S5" s="159" t="s">
        <v>142</v>
      </c>
      <c r="T5" s="131"/>
      <c r="U5" s="131"/>
      <c r="V5" s="131"/>
    </row>
    <row r="6" spans="1:22" ht="27" thickBot="1" x14ac:dyDescent="0.35">
      <c r="S6" s="159" t="s">
        <v>31</v>
      </c>
      <c r="T6" s="131"/>
      <c r="U6" s="131"/>
      <c r="V6" s="131"/>
    </row>
    <row r="7" spans="1:22" ht="15" thickBot="1" x14ac:dyDescent="0.35">
      <c r="A7" s="2" t="s">
        <v>1</v>
      </c>
      <c r="B7" s="137" t="s">
        <v>143</v>
      </c>
      <c r="C7" s="138"/>
      <c r="T7" s="131"/>
      <c r="U7" s="131"/>
      <c r="V7" s="131"/>
    </row>
    <row r="8" spans="1:22" ht="28.5" customHeight="1" thickBot="1" x14ac:dyDescent="0.35">
      <c r="A8" s="2" t="s">
        <v>2</v>
      </c>
      <c r="B8" s="216"/>
      <c r="C8" s="217"/>
      <c r="S8" s="128" t="s">
        <v>33</v>
      </c>
      <c r="T8" s="131"/>
      <c r="U8" s="131"/>
      <c r="V8" s="131"/>
    </row>
    <row r="9" spans="1:22" ht="24.75" customHeight="1" thickBot="1" x14ac:dyDescent="0.35">
      <c r="A9" s="2" t="s">
        <v>3</v>
      </c>
      <c r="B9" s="211"/>
      <c r="C9" s="213"/>
      <c r="S9" s="160" t="s">
        <v>34</v>
      </c>
      <c r="T9" s="131"/>
      <c r="U9" s="131"/>
      <c r="V9" s="131"/>
    </row>
    <row r="10" spans="1:22" ht="25.5" customHeight="1" thickBot="1" x14ac:dyDescent="0.35">
      <c r="A10" s="2" t="s">
        <v>4</v>
      </c>
      <c r="B10" s="211"/>
      <c r="C10" s="213"/>
      <c r="S10" s="160" t="s">
        <v>144</v>
      </c>
      <c r="T10" s="131"/>
      <c r="U10" s="131"/>
      <c r="V10" s="131"/>
    </row>
    <row r="11" spans="1:22" ht="25.5" customHeight="1" thickBot="1" x14ac:dyDescent="0.35">
      <c r="A11" s="2"/>
      <c r="B11" s="136"/>
      <c r="C11" s="136"/>
      <c r="S11" s="160"/>
      <c r="T11" s="131"/>
      <c r="U11" s="131"/>
      <c r="V11" s="131"/>
    </row>
    <row r="12" spans="1:22" ht="15" thickBot="1" x14ac:dyDescent="0.35">
      <c r="A12" s="3" t="s">
        <v>6</v>
      </c>
      <c r="B12" s="76" t="s">
        <v>145</v>
      </c>
      <c r="C12" s="75" t="s">
        <v>87</v>
      </c>
      <c r="D12" s="77" t="s">
        <v>146</v>
      </c>
      <c r="E12" s="155"/>
      <c r="F12" s="30"/>
      <c r="G12" s="34"/>
      <c r="H12" s="12"/>
      <c r="S12" s="133" t="s">
        <v>36</v>
      </c>
      <c r="T12" s="131"/>
      <c r="U12" s="131"/>
      <c r="V12" s="131"/>
    </row>
    <row r="13" spans="1:22" ht="15" thickBot="1" x14ac:dyDescent="0.35">
      <c r="A13" s="3" t="s">
        <v>7</v>
      </c>
      <c r="B13" s="84">
        <v>24</v>
      </c>
      <c r="C13" s="85">
        <v>28</v>
      </c>
      <c r="D13" s="86">
        <v>36</v>
      </c>
      <c r="E13" s="29"/>
      <c r="F13" s="87"/>
      <c r="G13" s="34"/>
      <c r="H13" s="205" t="s">
        <v>8</v>
      </c>
      <c r="I13" s="206"/>
      <c r="J13" s="207"/>
      <c r="L13" s="202" t="s">
        <v>9</v>
      </c>
      <c r="M13" s="203"/>
      <c r="N13" s="203"/>
      <c r="O13" s="203"/>
      <c r="P13" s="203"/>
      <c r="Q13" s="204"/>
      <c r="S13" s="133" t="s">
        <v>40</v>
      </c>
      <c r="T13" s="131"/>
      <c r="U13" s="131"/>
      <c r="V13" s="131"/>
    </row>
    <row r="14" spans="1:22" ht="54" thickBot="1" x14ac:dyDescent="0.35">
      <c r="A14" s="4" t="s">
        <v>10</v>
      </c>
      <c r="B14" s="78" t="s">
        <v>11</v>
      </c>
      <c r="C14" s="79" t="s">
        <v>12</v>
      </c>
      <c r="D14" s="80" t="s">
        <v>12</v>
      </c>
      <c r="E14" s="81" t="s">
        <v>13</v>
      </c>
      <c r="F14" s="82" t="s">
        <v>13</v>
      </c>
      <c r="G14" s="35"/>
      <c r="H14" s="104" t="s">
        <v>14</v>
      </c>
      <c r="I14" s="104" t="s">
        <v>15</v>
      </c>
      <c r="J14" s="105" t="s">
        <v>16</v>
      </c>
      <c r="K14" s="103"/>
      <c r="L14" s="106" t="str">
        <f>B12</f>
        <v>Debytantit</v>
      </c>
      <c r="M14" s="107" t="str">
        <f>C12</f>
        <v>SM-noviisit</v>
      </c>
      <c r="N14" s="108" t="str">
        <f>D12</f>
        <v>Noviisit</v>
      </c>
      <c r="O14" s="109">
        <f>E12</f>
        <v>0</v>
      </c>
      <c r="P14" s="110">
        <f>F12</f>
        <v>0</v>
      </c>
      <c r="Q14" s="105" t="s">
        <v>16</v>
      </c>
      <c r="S14" s="161" t="s">
        <v>41</v>
      </c>
      <c r="T14" s="131"/>
      <c r="U14" s="131"/>
      <c r="V14" s="131"/>
    </row>
    <row r="15" spans="1:22" x14ac:dyDescent="0.3">
      <c r="A15" s="67" t="s">
        <v>43</v>
      </c>
      <c r="B15" s="54">
        <v>115</v>
      </c>
      <c r="C15" s="68">
        <v>150</v>
      </c>
      <c r="D15" s="56"/>
      <c r="E15" s="62"/>
      <c r="F15" s="57"/>
      <c r="G15" s="36" t="s">
        <v>147</v>
      </c>
      <c r="H15" s="157">
        <v>85.5</v>
      </c>
      <c r="I15" s="157">
        <v>90</v>
      </c>
      <c r="J15" s="53">
        <f>SUM(H15:I15)</f>
        <v>175.5</v>
      </c>
      <c r="K15" s="96"/>
      <c r="L15" s="53">
        <f>J15/3</f>
        <v>58.5</v>
      </c>
      <c r="M15" s="53">
        <f>J15/3*2</f>
        <v>117</v>
      </c>
      <c r="N15" s="24"/>
      <c r="O15" s="24"/>
      <c r="P15" s="24"/>
      <c r="Q15" s="53">
        <f>SUM(L15:P15)</f>
        <v>175.5</v>
      </c>
      <c r="S15" s="160"/>
      <c r="T15" s="131"/>
      <c r="U15" s="131"/>
      <c r="V15" s="131"/>
    </row>
    <row r="16" spans="1:22" ht="52.8" x14ac:dyDescent="0.3">
      <c r="A16" s="67" t="s">
        <v>44</v>
      </c>
      <c r="B16" s="58">
        <v>75</v>
      </c>
      <c r="C16" s="69">
        <v>150</v>
      </c>
      <c r="D16" s="59"/>
      <c r="E16" s="63"/>
      <c r="F16" s="60"/>
      <c r="G16" s="36" t="s">
        <v>148</v>
      </c>
      <c r="H16" s="157">
        <v>55.3</v>
      </c>
      <c r="I16" s="157">
        <v>90</v>
      </c>
      <c r="J16" s="53">
        <f>SUM(H16:I16)</f>
        <v>145.30000000000001</v>
      </c>
      <c r="K16" s="96"/>
      <c r="L16" s="53">
        <f>J16/3</f>
        <v>48.433333333333337</v>
      </c>
      <c r="M16" s="53">
        <f>J16/3*2</f>
        <v>96.866666666666674</v>
      </c>
      <c r="N16" s="24"/>
      <c r="O16" s="24"/>
      <c r="P16" s="24"/>
      <c r="Q16" s="53">
        <f t="shared" ref="Q16:Q41" si="0">SUM(L16:P16)</f>
        <v>145.30000000000001</v>
      </c>
      <c r="S16" s="161" t="s">
        <v>42</v>
      </c>
      <c r="T16" s="131"/>
      <c r="U16" s="131"/>
      <c r="V16" s="131"/>
    </row>
    <row r="17" spans="1:22" x14ac:dyDescent="0.3">
      <c r="A17" s="67" t="s">
        <v>46</v>
      </c>
      <c r="B17" s="58">
        <v>75</v>
      </c>
      <c r="C17" s="69">
        <v>190</v>
      </c>
      <c r="D17" s="59"/>
      <c r="E17" s="63"/>
      <c r="F17" s="60"/>
      <c r="G17" s="36" t="s">
        <v>149</v>
      </c>
      <c r="H17" s="157">
        <v>45.9</v>
      </c>
      <c r="I17" s="157"/>
      <c r="J17" s="53">
        <f t="shared" ref="J17:J41" si="1">SUM(H17:I17)</f>
        <v>45.9</v>
      </c>
      <c r="K17" s="96"/>
      <c r="L17" s="53">
        <f t="shared" ref="L17" si="2">J17/3</f>
        <v>15.299999999999999</v>
      </c>
      <c r="M17" s="53">
        <f t="shared" ref="M17" si="3">J17/3*2</f>
        <v>30.599999999999998</v>
      </c>
      <c r="N17" s="24"/>
      <c r="O17" s="24"/>
      <c r="P17" s="24"/>
      <c r="Q17" s="53">
        <f t="shared" si="0"/>
        <v>45.9</v>
      </c>
      <c r="S17" s="160" t="s">
        <v>45</v>
      </c>
      <c r="T17" s="131"/>
      <c r="U17" s="131"/>
      <c r="V17" s="131"/>
    </row>
    <row r="18" spans="1:22" x14ac:dyDescent="0.3">
      <c r="A18" s="67" t="s">
        <v>47</v>
      </c>
      <c r="B18" s="58">
        <v>75</v>
      </c>
      <c r="C18" s="69">
        <v>150</v>
      </c>
      <c r="D18" s="59">
        <v>100</v>
      </c>
      <c r="E18" s="63"/>
      <c r="F18" s="60"/>
      <c r="G18" s="36" t="s">
        <v>150</v>
      </c>
      <c r="H18" s="157">
        <v>78.2</v>
      </c>
      <c r="I18" s="157"/>
      <c r="J18" s="53">
        <f t="shared" si="1"/>
        <v>78.2</v>
      </c>
      <c r="K18" s="96"/>
      <c r="L18" s="53">
        <f>J18/4</f>
        <v>19.55</v>
      </c>
      <c r="M18" s="53">
        <f>J18/2</f>
        <v>39.1</v>
      </c>
      <c r="N18" s="53">
        <f>J18/4</f>
        <v>19.55</v>
      </c>
      <c r="O18" s="24"/>
      <c r="P18" s="24"/>
      <c r="Q18" s="53">
        <f t="shared" si="0"/>
        <v>78.2</v>
      </c>
      <c r="S18" s="162"/>
      <c r="T18" s="131"/>
      <c r="U18" s="131"/>
      <c r="V18" s="131"/>
    </row>
    <row r="19" spans="1:22" x14ac:dyDescent="0.3">
      <c r="A19" s="67" t="s">
        <v>48</v>
      </c>
      <c r="B19" s="58">
        <v>75</v>
      </c>
      <c r="C19" s="69">
        <v>150</v>
      </c>
      <c r="D19" s="59">
        <v>100</v>
      </c>
      <c r="E19" s="63"/>
      <c r="F19" s="60"/>
      <c r="G19" s="36" t="s">
        <v>151</v>
      </c>
      <c r="H19" s="157">
        <v>115.2</v>
      </c>
      <c r="I19" s="157">
        <v>180</v>
      </c>
      <c r="J19" s="53">
        <f t="shared" si="1"/>
        <v>295.2</v>
      </c>
      <c r="K19" s="96"/>
      <c r="L19" s="53">
        <f t="shared" ref="L19:L26" si="4">J19/4</f>
        <v>73.8</v>
      </c>
      <c r="M19" s="53">
        <f t="shared" ref="M19:M26" si="5">J19/2</f>
        <v>147.6</v>
      </c>
      <c r="N19" s="53">
        <f t="shared" ref="N19:N26" si="6">J19/4</f>
        <v>73.8</v>
      </c>
      <c r="O19" s="24"/>
      <c r="P19" s="24"/>
      <c r="Q19" s="53">
        <f t="shared" si="0"/>
        <v>295.2</v>
      </c>
      <c r="S19" s="128" t="s">
        <v>49</v>
      </c>
      <c r="T19" s="131"/>
      <c r="U19" s="131"/>
      <c r="V19" s="131"/>
    </row>
    <row r="20" spans="1:22" ht="26.4" x14ac:dyDescent="0.3">
      <c r="A20" s="67" t="s">
        <v>50</v>
      </c>
      <c r="B20" s="58">
        <v>75</v>
      </c>
      <c r="C20" s="69">
        <v>150</v>
      </c>
      <c r="D20" s="59">
        <v>100</v>
      </c>
      <c r="E20" s="63"/>
      <c r="F20" s="60"/>
      <c r="G20" s="36" t="s">
        <v>152</v>
      </c>
      <c r="H20" s="157">
        <v>35.5</v>
      </c>
      <c r="I20" s="157"/>
      <c r="J20" s="53">
        <f t="shared" si="1"/>
        <v>35.5</v>
      </c>
      <c r="K20" s="96"/>
      <c r="L20" s="53">
        <f t="shared" si="4"/>
        <v>8.875</v>
      </c>
      <c r="M20" s="53">
        <f t="shared" si="5"/>
        <v>17.75</v>
      </c>
      <c r="N20" s="53">
        <f t="shared" si="6"/>
        <v>8.875</v>
      </c>
      <c r="O20" s="24"/>
      <c r="P20" s="24"/>
      <c r="Q20" s="53">
        <f t="shared" si="0"/>
        <v>35.5</v>
      </c>
      <c r="S20" s="139" t="s">
        <v>51</v>
      </c>
      <c r="T20" s="131"/>
      <c r="U20" s="131"/>
      <c r="V20" s="131"/>
    </row>
    <row r="21" spans="1:22" x14ac:dyDescent="0.3">
      <c r="A21" s="67" t="s">
        <v>52</v>
      </c>
      <c r="B21" s="58">
        <v>75</v>
      </c>
      <c r="C21" s="69">
        <v>150</v>
      </c>
      <c r="D21" s="59">
        <v>100</v>
      </c>
      <c r="E21" s="63"/>
      <c r="F21" s="60"/>
      <c r="G21" s="36" t="s">
        <v>152</v>
      </c>
      <c r="H21" s="157">
        <v>45.9</v>
      </c>
      <c r="I21" s="157"/>
      <c r="J21" s="53">
        <f t="shared" si="1"/>
        <v>45.9</v>
      </c>
      <c r="K21" s="96"/>
      <c r="L21" s="53">
        <f t="shared" si="4"/>
        <v>11.475</v>
      </c>
      <c r="M21" s="53">
        <f t="shared" si="5"/>
        <v>22.95</v>
      </c>
      <c r="N21" s="53">
        <f t="shared" si="6"/>
        <v>11.475</v>
      </c>
      <c r="O21" s="24"/>
      <c r="P21" s="24"/>
      <c r="Q21" s="53">
        <f t="shared" si="0"/>
        <v>45.9</v>
      </c>
      <c r="S21" s="163" t="s">
        <v>53</v>
      </c>
      <c r="T21" s="131"/>
      <c r="U21" s="131"/>
      <c r="V21" s="131"/>
    </row>
    <row r="22" spans="1:22" x14ac:dyDescent="0.3">
      <c r="A22" s="67" t="s">
        <v>54</v>
      </c>
      <c r="B22" s="58">
        <v>135</v>
      </c>
      <c r="C22" s="69">
        <v>210</v>
      </c>
      <c r="D22" s="59">
        <v>100</v>
      </c>
      <c r="E22" s="63"/>
      <c r="F22" s="60"/>
      <c r="G22" s="36" t="s">
        <v>153</v>
      </c>
      <c r="H22" s="157">
        <v>130.5</v>
      </c>
      <c r="I22" s="157">
        <v>180</v>
      </c>
      <c r="J22" s="53">
        <f t="shared" si="1"/>
        <v>310.5</v>
      </c>
      <c r="K22" s="96"/>
      <c r="L22" s="53">
        <f t="shared" si="4"/>
        <v>77.625</v>
      </c>
      <c r="M22" s="53">
        <f t="shared" si="5"/>
        <v>155.25</v>
      </c>
      <c r="N22" s="53">
        <f t="shared" si="6"/>
        <v>77.625</v>
      </c>
      <c r="O22" s="24"/>
      <c r="P22" s="24"/>
      <c r="Q22" s="53">
        <f t="shared" si="0"/>
        <v>310.5</v>
      </c>
      <c r="S22" s="133" t="s">
        <v>55</v>
      </c>
      <c r="T22" s="131"/>
      <c r="U22" s="131"/>
      <c r="V22" s="131"/>
    </row>
    <row r="23" spans="1:22" x14ac:dyDescent="0.3">
      <c r="A23" s="67" t="s">
        <v>56</v>
      </c>
      <c r="B23" s="58">
        <v>75</v>
      </c>
      <c r="C23" s="69">
        <v>150</v>
      </c>
      <c r="D23" s="59">
        <v>100</v>
      </c>
      <c r="E23" s="63"/>
      <c r="F23" s="60"/>
      <c r="G23" s="36" t="s">
        <v>154</v>
      </c>
      <c r="H23" s="157">
        <v>50.2</v>
      </c>
      <c r="I23" s="157"/>
      <c r="J23" s="53">
        <f t="shared" si="1"/>
        <v>50.2</v>
      </c>
      <c r="K23" s="96"/>
      <c r="L23" s="53">
        <f t="shared" si="4"/>
        <v>12.55</v>
      </c>
      <c r="M23" s="53">
        <f t="shared" si="5"/>
        <v>25.1</v>
      </c>
      <c r="N23" s="53">
        <f t="shared" si="6"/>
        <v>12.55</v>
      </c>
      <c r="O23" s="24"/>
      <c r="P23" s="24"/>
      <c r="Q23" s="53">
        <f t="shared" si="0"/>
        <v>50.2</v>
      </c>
      <c r="S23" s="133" t="s">
        <v>155</v>
      </c>
      <c r="T23" s="131"/>
      <c r="U23" s="131"/>
      <c r="V23" s="131"/>
    </row>
    <row r="24" spans="1:22" x14ac:dyDescent="0.3">
      <c r="A24" s="67" t="s">
        <v>58</v>
      </c>
      <c r="B24" s="58">
        <v>75</v>
      </c>
      <c r="C24" s="69">
        <v>150</v>
      </c>
      <c r="D24" s="59">
        <v>30</v>
      </c>
      <c r="E24" s="63"/>
      <c r="F24" s="60"/>
      <c r="G24" s="36" t="s">
        <v>156</v>
      </c>
      <c r="H24" s="157">
        <v>79.8</v>
      </c>
      <c r="I24" s="157"/>
      <c r="J24" s="53">
        <f t="shared" si="1"/>
        <v>79.8</v>
      </c>
      <c r="K24" s="96"/>
      <c r="L24" s="53">
        <f t="shared" si="4"/>
        <v>19.95</v>
      </c>
      <c r="M24" s="53">
        <f t="shared" si="5"/>
        <v>39.9</v>
      </c>
      <c r="N24" s="53">
        <f t="shared" si="6"/>
        <v>19.95</v>
      </c>
      <c r="O24" s="24"/>
      <c r="P24" s="24"/>
      <c r="Q24" s="53">
        <f t="shared" si="0"/>
        <v>79.8</v>
      </c>
      <c r="S24" s="133" t="s">
        <v>59</v>
      </c>
      <c r="T24" s="131"/>
      <c r="U24" s="131"/>
      <c r="V24" s="131"/>
    </row>
    <row r="25" spans="1:22" x14ac:dyDescent="0.3">
      <c r="A25" s="67" t="s">
        <v>60</v>
      </c>
      <c r="B25" s="58">
        <v>75</v>
      </c>
      <c r="C25" s="70">
        <v>90</v>
      </c>
      <c r="D25" s="59">
        <v>100</v>
      </c>
      <c r="E25" s="61"/>
      <c r="F25" s="60"/>
      <c r="G25" s="36" t="s">
        <v>157</v>
      </c>
      <c r="H25" s="157">
        <v>96.8</v>
      </c>
      <c r="I25" s="157">
        <v>180</v>
      </c>
      <c r="J25" s="53">
        <f t="shared" si="1"/>
        <v>276.8</v>
      </c>
      <c r="K25" s="96"/>
      <c r="L25" s="53">
        <f t="shared" si="4"/>
        <v>69.2</v>
      </c>
      <c r="M25" s="53">
        <f t="shared" si="5"/>
        <v>138.4</v>
      </c>
      <c r="N25" s="53">
        <f t="shared" si="6"/>
        <v>69.2</v>
      </c>
      <c r="O25" s="24"/>
      <c r="P25" s="24"/>
      <c r="Q25" s="53">
        <f t="shared" si="0"/>
        <v>276.8</v>
      </c>
      <c r="S25" s="160" t="s">
        <v>61</v>
      </c>
      <c r="T25" s="131"/>
      <c r="U25" s="131"/>
      <c r="V25" s="131"/>
    </row>
    <row r="26" spans="1:22" x14ac:dyDescent="0.3">
      <c r="A26" s="67" t="s">
        <v>62</v>
      </c>
      <c r="B26" s="58">
        <v>45</v>
      </c>
      <c r="C26" s="70">
        <v>150</v>
      </c>
      <c r="D26" s="59">
        <v>100</v>
      </c>
      <c r="E26" s="61"/>
      <c r="F26" s="60"/>
      <c r="G26" s="36" t="s">
        <v>158</v>
      </c>
      <c r="H26" s="157">
        <v>58.9</v>
      </c>
      <c r="I26" s="157">
        <v>180</v>
      </c>
      <c r="J26" s="53">
        <f t="shared" si="1"/>
        <v>238.9</v>
      </c>
      <c r="K26" s="96"/>
      <c r="L26" s="53">
        <f t="shared" si="4"/>
        <v>59.725000000000001</v>
      </c>
      <c r="M26" s="53">
        <f t="shared" si="5"/>
        <v>119.45</v>
      </c>
      <c r="N26" s="53">
        <f t="shared" si="6"/>
        <v>59.725000000000001</v>
      </c>
      <c r="O26" s="24"/>
      <c r="P26" s="24"/>
      <c r="Q26" s="53">
        <f t="shared" si="0"/>
        <v>238.9</v>
      </c>
      <c r="S26" s="160" t="s">
        <v>63</v>
      </c>
      <c r="T26" s="131"/>
      <c r="U26" s="131"/>
      <c r="V26" s="131"/>
    </row>
    <row r="27" spans="1:22" x14ac:dyDescent="0.3">
      <c r="A27" s="67" t="s">
        <v>64</v>
      </c>
      <c r="B27" s="58"/>
      <c r="C27" s="70"/>
      <c r="D27" s="59"/>
      <c r="E27" s="61"/>
      <c r="F27" s="60"/>
      <c r="G27" s="36"/>
      <c r="H27" s="157"/>
      <c r="I27" s="157"/>
      <c r="J27" s="53">
        <f t="shared" si="1"/>
        <v>0</v>
      </c>
      <c r="K27" s="96"/>
      <c r="L27" s="53"/>
      <c r="M27" s="53"/>
      <c r="N27" s="53"/>
      <c r="O27" s="24"/>
      <c r="P27" s="24"/>
      <c r="Q27" s="53">
        <f t="shared" si="0"/>
        <v>0</v>
      </c>
      <c r="S27" s="160" t="s">
        <v>65</v>
      </c>
      <c r="T27" s="131"/>
      <c r="U27" s="131"/>
      <c r="V27" s="131"/>
    </row>
    <row r="28" spans="1:22" x14ac:dyDescent="0.3">
      <c r="A28" s="67" t="s">
        <v>66</v>
      </c>
      <c r="B28" s="58"/>
      <c r="C28" s="70"/>
      <c r="D28" s="59"/>
      <c r="E28" s="61"/>
      <c r="F28" s="60"/>
      <c r="G28" s="36"/>
      <c r="H28" s="157"/>
      <c r="I28" s="157"/>
      <c r="J28" s="53">
        <f t="shared" si="1"/>
        <v>0</v>
      </c>
      <c r="K28" s="96"/>
      <c r="L28" s="53"/>
      <c r="M28" s="53"/>
      <c r="N28" s="53"/>
      <c r="O28" s="24"/>
      <c r="P28" s="24"/>
      <c r="Q28" s="53">
        <f t="shared" si="0"/>
        <v>0</v>
      </c>
      <c r="S28" s="160" t="s">
        <v>67</v>
      </c>
      <c r="T28" s="131"/>
      <c r="U28" s="131"/>
      <c r="V28" s="131"/>
    </row>
    <row r="29" spans="1:22" x14ac:dyDescent="0.3">
      <c r="A29" s="67" t="s">
        <v>68</v>
      </c>
      <c r="B29" s="58"/>
      <c r="C29" s="70"/>
      <c r="D29" s="59"/>
      <c r="E29" s="61"/>
      <c r="F29" s="60"/>
      <c r="G29" s="36"/>
      <c r="H29" s="157"/>
      <c r="I29" s="157"/>
      <c r="J29" s="53">
        <f t="shared" si="1"/>
        <v>0</v>
      </c>
      <c r="K29" s="96"/>
      <c r="L29" s="53"/>
      <c r="M29" s="53"/>
      <c r="N29" s="24"/>
      <c r="O29" s="24"/>
      <c r="P29" s="24"/>
      <c r="Q29" s="53">
        <f t="shared" si="0"/>
        <v>0</v>
      </c>
      <c r="S29" s="162"/>
      <c r="T29" s="131"/>
      <c r="U29" s="131"/>
      <c r="V29" s="131"/>
    </row>
    <row r="30" spans="1:22" x14ac:dyDescent="0.3">
      <c r="A30" s="67" t="s">
        <v>69</v>
      </c>
      <c r="B30" s="58"/>
      <c r="C30" s="69"/>
      <c r="D30" s="59"/>
      <c r="E30" s="61"/>
      <c r="F30" s="60"/>
      <c r="G30" s="36"/>
      <c r="H30" s="157"/>
      <c r="I30" s="157"/>
      <c r="J30" s="53">
        <f t="shared" si="1"/>
        <v>0</v>
      </c>
      <c r="K30" s="96"/>
      <c r="L30" s="53"/>
      <c r="M30" s="53"/>
      <c r="N30" s="53"/>
      <c r="O30" s="24"/>
      <c r="P30" s="24"/>
      <c r="Q30" s="53">
        <f t="shared" si="0"/>
        <v>0</v>
      </c>
      <c r="S30" s="128" t="s">
        <v>70</v>
      </c>
      <c r="T30" s="131"/>
      <c r="U30" s="131"/>
      <c r="V30" s="131"/>
    </row>
    <row r="31" spans="1:22" x14ac:dyDescent="0.3">
      <c r="A31" s="83" t="s">
        <v>71</v>
      </c>
      <c r="B31" s="58"/>
      <c r="C31" s="69"/>
      <c r="D31" s="59"/>
      <c r="E31" s="61"/>
      <c r="F31" s="60"/>
      <c r="G31" s="36"/>
      <c r="H31" s="157"/>
      <c r="I31" s="157"/>
      <c r="J31" s="53">
        <f t="shared" si="1"/>
        <v>0</v>
      </c>
      <c r="K31" s="96"/>
      <c r="L31" s="53"/>
      <c r="M31" s="53"/>
      <c r="N31" s="53"/>
      <c r="O31" s="24"/>
      <c r="P31" s="24"/>
      <c r="Q31" s="53">
        <f t="shared" si="0"/>
        <v>0</v>
      </c>
      <c r="S31" s="133" t="s">
        <v>159</v>
      </c>
      <c r="T31" s="131"/>
      <c r="U31" s="131"/>
      <c r="V31" s="131"/>
    </row>
    <row r="32" spans="1:22" ht="52.8" x14ac:dyDescent="0.3">
      <c r="A32" s="67" t="s">
        <v>73</v>
      </c>
      <c r="B32" s="58"/>
      <c r="C32" s="69"/>
      <c r="D32" s="59"/>
      <c r="E32" s="61"/>
      <c r="F32" s="60"/>
      <c r="G32" s="36"/>
      <c r="H32" s="157"/>
      <c r="I32" s="157"/>
      <c r="J32" s="53">
        <f t="shared" si="1"/>
        <v>0</v>
      </c>
      <c r="K32" s="96"/>
      <c r="L32" s="53"/>
      <c r="M32" s="53"/>
      <c r="N32" s="53"/>
      <c r="O32" s="24"/>
      <c r="P32" s="24"/>
      <c r="Q32" s="53">
        <f t="shared" si="0"/>
        <v>0</v>
      </c>
      <c r="S32" s="159" t="s">
        <v>74</v>
      </c>
      <c r="T32" s="131"/>
      <c r="U32" s="131"/>
      <c r="V32" s="131"/>
    </row>
    <row r="33" spans="1:22" ht="52.8" x14ac:dyDescent="0.3">
      <c r="A33" s="67" t="s">
        <v>75</v>
      </c>
      <c r="B33" s="58"/>
      <c r="C33" s="69"/>
      <c r="D33" s="59"/>
      <c r="E33" s="61"/>
      <c r="F33" s="60"/>
      <c r="G33" s="36"/>
      <c r="H33" s="157"/>
      <c r="I33" s="157"/>
      <c r="J33" s="53">
        <f t="shared" si="1"/>
        <v>0</v>
      </c>
      <c r="K33" s="96"/>
      <c r="L33" s="53"/>
      <c r="M33" s="53"/>
      <c r="N33" s="53"/>
      <c r="O33" s="24"/>
      <c r="P33" s="24"/>
      <c r="Q33" s="53">
        <f t="shared" si="0"/>
        <v>0</v>
      </c>
      <c r="S33" s="129" t="s">
        <v>76</v>
      </c>
      <c r="T33" s="131"/>
      <c r="U33" s="131"/>
      <c r="V33" s="131"/>
    </row>
    <row r="34" spans="1:22" ht="26.4" x14ac:dyDescent="0.3">
      <c r="A34" s="67" t="s">
        <v>77</v>
      </c>
      <c r="B34" s="58"/>
      <c r="C34" s="69"/>
      <c r="D34" s="59"/>
      <c r="E34" s="61"/>
      <c r="F34" s="60"/>
      <c r="G34" s="36"/>
      <c r="H34" s="157"/>
      <c r="I34" s="157"/>
      <c r="J34" s="53">
        <f t="shared" si="1"/>
        <v>0</v>
      </c>
      <c r="K34" s="96"/>
      <c r="L34" s="53"/>
      <c r="M34" s="53"/>
      <c r="N34" s="53"/>
      <c r="O34" s="24"/>
      <c r="P34" s="24"/>
      <c r="Q34" s="53">
        <f t="shared" si="0"/>
        <v>0</v>
      </c>
      <c r="S34" s="129" t="s">
        <v>78</v>
      </c>
      <c r="T34" s="131"/>
      <c r="U34" s="131"/>
      <c r="V34" s="131"/>
    </row>
    <row r="35" spans="1:22" x14ac:dyDescent="0.3">
      <c r="A35" s="67" t="s">
        <v>79</v>
      </c>
      <c r="B35" s="71"/>
      <c r="C35" s="70"/>
      <c r="D35" s="59"/>
      <c r="E35" s="61"/>
      <c r="F35" s="60"/>
      <c r="G35" s="36"/>
      <c r="H35" s="53"/>
      <c r="I35" s="53"/>
      <c r="J35" s="53">
        <f t="shared" si="1"/>
        <v>0</v>
      </c>
      <c r="K35" s="96"/>
      <c r="L35" s="53"/>
      <c r="M35" s="24"/>
      <c r="N35" s="53"/>
      <c r="O35" s="24"/>
      <c r="P35" s="24"/>
      <c r="Q35" s="53">
        <f t="shared" si="0"/>
        <v>0</v>
      </c>
      <c r="S35" s="164"/>
      <c r="T35" s="131"/>
      <c r="U35" s="131"/>
      <c r="V35" s="131"/>
    </row>
    <row r="36" spans="1:22" x14ac:dyDescent="0.3">
      <c r="A36" s="67" t="s">
        <v>80</v>
      </c>
      <c r="B36" s="71"/>
      <c r="C36" s="70"/>
      <c r="D36" s="59"/>
      <c r="E36" s="61"/>
      <c r="F36" s="60"/>
      <c r="G36" s="36"/>
      <c r="H36" s="53"/>
      <c r="I36" s="53"/>
      <c r="J36" s="53">
        <f t="shared" si="1"/>
        <v>0</v>
      </c>
      <c r="K36" s="96"/>
      <c r="L36" s="53"/>
      <c r="M36" s="24"/>
      <c r="N36" s="53"/>
      <c r="O36" s="24"/>
      <c r="P36" s="24"/>
      <c r="Q36" s="53">
        <f t="shared" si="0"/>
        <v>0</v>
      </c>
      <c r="S36" s="130" t="s">
        <v>81</v>
      </c>
      <c r="T36" s="131"/>
      <c r="U36" s="131"/>
      <c r="V36" s="131"/>
    </row>
    <row r="37" spans="1:22" x14ac:dyDescent="0.3">
      <c r="A37" s="67" t="s">
        <v>82</v>
      </c>
      <c r="B37" s="71"/>
      <c r="C37" s="69"/>
      <c r="D37" s="59"/>
      <c r="E37" s="61"/>
      <c r="F37" s="60"/>
      <c r="G37" s="36"/>
      <c r="H37" s="53"/>
      <c r="I37" s="53"/>
      <c r="J37" s="53">
        <f t="shared" si="1"/>
        <v>0</v>
      </c>
      <c r="K37" s="96"/>
      <c r="L37" s="53"/>
      <c r="M37" s="53"/>
      <c r="N37" s="53"/>
      <c r="O37" s="24"/>
      <c r="P37" s="24"/>
      <c r="Q37" s="53">
        <f t="shared" si="0"/>
        <v>0</v>
      </c>
      <c r="S37" s="165" t="s">
        <v>83</v>
      </c>
      <c r="T37" s="131"/>
      <c r="U37" s="131"/>
      <c r="V37" s="131"/>
    </row>
    <row r="38" spans="1:22" x14ac:dyDescent="0.3">
      <c r="A38" s="67"/>
      <c r="B38" s="71"/>
      <c r="C38" s="70"/>
      <c r="D38" s="59"/>
      <c r="E38" s="61"/>
      <c r="F38" s="60"/>
      <c r="G38" s="36"/>
      <c r="H38" s="53"/>
      <c r="I38" s="53"/>
      <c r="J38" s="53">
        <f t="shared" si="1"/>
        <v>0</v>
      </c>
      <c r="K38" s="96"/>
      <c r="L38" s="53"/>
      <c r="M38" s="24"/>
      <c r="N38" s="24"/>
      <c r="O38" s="24"/>
      <c r="P38" s="24"/>
      <c r="Q38" s="53">
        <f t="shared" si="0"/>
        <v>0</v>
      </c>
      <c r="S38" s="165" t="s">
        <v>84</v>
      </c>
      <c r="T38" s="131"/>
      <c r="U38" s="131"/>
      <c r="V38" s="131"/>
    </row>
    <row r="39" spans="1:22" x14ac:dyDescent="0.3">
      <c r="A39" s="67"/>
      <c r="B39" s="71"/>
      <c r="C39" s="69"/>
      <c r="D39" s="59"/>
      <c r="E39" s="61"/>
      <c r="F39" s="60"/>
      <c r="G39" s="36"/>
      <c r="H39" s="53"/>
      <c r="I39" s="53"/>
      <c r="J39" s="53">
        <f t="shared" si="1"/>
        <v>0</v>
      </c>
      <c r="K39" s="96"/>
      <c r="L39" s="53"/>
      <c r="M39" s="24"/>
      <c r="N39" s="24"/>
      <c r="O39" s="24"/>
      <c r="P39" s="24"/>
      <c r="Q39" s="53">
        <f t="shared" si="0"/>
        <v>0</v>
      </c>
      <c r="T39" s="131"/>
      <c r="U39" s="131"/>
      <c r="V39" s="131"/>
    </row>
    <row r="40" spans="1:22" x14ac:dyDescent="0.3">
      <c r="A40" s="67"/>
      <c r="B40" s="71"/>
      <c r="C40" s="70"/>
      <c r="D40" s="59"/>
      <c r="E40" s="63"/>
      <c r="F40" s="60"/>
      <c r="G40" s="36"/>
      <c r="H40" s="53"/>
      <c r="I40" s="53"/>
      <c r="J40" s="53">
        <f t="shared" si="1"/>
        <v>0</v>
      </c>
      <c r="K40" s="96"/>
      <c r="L40" s="53"/>
      <c r="M40" s="24"/>
      <c r="N40" s="24"/>
      <c r="O40" s="24"/>
      <c r="P40" s="24"/>
      <c r="Q40" s="53">
        <f t="shared" si="0"/>
        <v>0</v>
      </c>
      <c r="S40" s="132"/>
      <c r="T40" s="131"/>
      <c r="U40" s="131"/>
      <c r="V40" s="131"/>
    </row>
    <row r="41" spans="1:22" ht="27" thickBot="1" x14ac:dyDescent="0.35">
      <c r="A41" s="113"/>
      <c r="B41" s="72"/>
      <c r="C41" s="73"/>
      <c r="D41" s="64"/>
      <c r="E41" s="65"/>
      <c r="F41" s="66"/>
      <c r="G41" s="36"/>
      <c r="H41" s="114"/>
      <c r="I41" s="114"/>
      <c r="J41" s="114">
        <f t="shared" si="1"/>
        <v>0</v>
      </c>
      <c r="K41" s="96"/>
      <c r="L41" s="114"/>
      <c r="M41" s="115"/>
      <c r="N41" s="115"/>
      <c r="O41" s="115"/>
      <c r="P41" s="115"/>
      <c r="Q41" s="114">
        <f t="shared" si="0"/>
        <v>0</v>
      </c>
      <c r="S41" s="180" t="s">
        <v>237</v>
      </c>
      <c r="T41" s="131"/>
      <c r="U41" s="131"/>
      <c r="V41" s="131"/>
    </row>
    <row r="42" spans="1:22" ht="15" thickBot="1" x14ac:dyDescent="0.35">
      <c r="A42" s="38" t="s">
        <v>17</v>
      </c>
      <c r="B42" s="117">
        <f>SUM(B15:B41)</f>
        <v>970</v>
      </c>
      <c r="C42" s="118">
        <f>SUM(C15:C41)</f>
        <v>1840</v>
      </c>
      <c r="D42" s="119">
        <f>SUM(D15:D41)</f>
        <v>830</v>
      </c>
      <c r="E42" s="120">
        <f>SUM(E15:E41)</f>
        <v>0</v>
      </c>
      <c r="F42" s="121">
        <f>SUM(F15:F41)</f>
        <v>0</v>
      </c>
      <c r="G42" s="36"/>
      <c r="H42" s="50">
        <f>SUM(H15:H41)</f>
        <v>877.69999999999993</v>
      </c>
      <c r="I42" s="51">
        <f>SUM(I15:I41)</f>
        <v>900</v>
      </c>
      <c r="J42" s="52">
        <f>SUM(J15:J41)</f>
        <v>1777.7</v>
      </c>
      <c r="K42" s="97"/>
      <c r="L42" s="50">
        <f>SUM(L15:L41)</f>
        <v>474.98333333333329</v>
      </c>
      <c r="M42" s="116">
        <f>SUM(M15:M41)</f>
        <v>949.96666666666658</v>
      </c>
      <c r="N42" s="116">
        <f>SUM(N15:N41)</f>
        <v>352.75</v>
      </c>
      <c r="O42" s="116"/>
      <c r="P42" s="116"/>
      <c r="Q42" s="52">
        <f>SUM(Q15:Q41)</f>
        <v>1777.7</v>
      </c>
      <c r="S42" s="166" t="s">
        <v>160</v>
      </c>
      <c r="T42" s="172" t="s">
        <v>86</v>
      </c>
      <c r="U42" s="131"/>
      <c r="V42" s="131"/>
    </row>
    <row r="43" spans="1:22" ht="15" thickBot="1" x14ac:dyDescent="0.35">
      <c r="A43" s="89"/>
      <c r="B43" s="90"/>
      <c r="C43" s="91"/>
      <c r="D43" s="92"/>
      <c r="E43" s="93"/>
      <c r="F43" s="94"/>
      <c r="G43" s="36"/>
      <c r="H43" s="95"/>
      <c r="I43" s="95"/>
      <c r="J43" s="96"/>
      <c r="K43" s="96"/>
      <c r="L43" s="88"/>
      <c r="S43" s="173" t="s">
        <v>161</v>
      </c>
      <c r="T43" s="169" t="s">
        <v>162</v>
      </c>
      <c r="U43" s="131"/>
      <c r="V43" s="131"/>
    </row>
    <row r="44" spans="1:22" ht="15" thickBot="1" x14ac:dyDescent="0.35">
      <c r="A44" s="11"/>
      <c r="B44" s="12"/>
      <c r="C44" s="13"/>
      <c r="D44" s="14"/>
      <c r="E44" s="15"/>
      <c r="F44" s="16"/>
      <c r="G44" s="16"/>
      <c r="S44" s="173" t="s">
        <v>163</v>
      </c>
      <c r="T44" s="169" t="s">
        <v>164</v>
      </c>
      <c r="U44" s="131"/>
      <c r="V44" s="131"/>
    </row>
    <row r="45" spans="1:22" ht="15" thickBot="1" x14ac:dyDescent="0.35">
      <c r="A45" s="11"/>
      <c r="S45" s="173" t="s">
        <v>165</v>
      </c>
      <c r="T45" s="169" t="s">
        <v>166</v>
      </c>
      <c r="U45" s="131"/>
      <c r="V45" s="131"/>
    </row>
    <row r="46" spans="1:22" ht="15" thickBot="1" x14ac:dyDescent="0.35">
      <c r="A46" s="3" t="s">
        <v>6</v>
      </c>
      <c r="B46" s="190" t="str">
        <f>B12</f>
        <v>Debytantit</v>
      </c>
      <c r="C46" s="191"/>
      <c r="D46" s="194" t="str">
        <f>C12</f>
        <v>SM-noviisit</v>
      </c>
      <c r="E46" s="195"/>
      <c r="F46" s="198" t="str">
        <f>D12</f>
        <v>Noviisit</v>
      </c>
      <c r="G46" s="199"/>
      <c r="H46" s="182">
        <f>E12</f>
        <v>0</v>
      </c>
      <c r="I46" s="183"/>
      <c r="J46" s="186">
        <f>F12</f>
        <v>0</v>
      </c>
      <c r="K46" s="187"/>
      <c r="S46" s="173" t="s">
        <v>167</v>
      </c>
      <c r="T46" s="169" t="s">
        <v>164</v>
      </c>
      <c r="U46" s="131"/>
      <c r="V46" s="131"/>
    </row>
    <row r="47" spans="1:22" ht="15" thickBot="1" x14ac:dyDescent="0.35">
      <c r="A47" s="3" t="s">
        <v>7</v>
      </c>
      <c r="B47" s="192">
        <f>B13</f>
        <v>24</v>
      </c>
      <c r="C47" s="193"/>
      <c r="D47" s="196">
        <f>C13</f>
        <v>28</v>
      </c>
      <c r="E47" s="197"/>
      <c r="F47" s="200">
        <f>D13</f>
        <v>36</v>
      </c>
      <c r="G47" s="201"/>
      <c r="H47" s="184">
        <f>E13</f>
        <v>0</v>
      </c>
      <c r="I47" s="185"/>
      <c r="J47" s="214">
        <f>F13</f>
        <v>0</v>
      </c>
      <c r="K47" s="215"/>
      <c r="S47" s="173" t="s">
        <v>168</v>
      </c>
      <c r="T47" s="169" t="s">
        <v>162</v>
      </c>
      <c r="U47" s="131"/>
      <c r="V47" s="131"/>
    </row>
    <row r="48" spans="1:22" ht="15" thickBot="1" x14ac:dyDescent="0.35">
      <c r="A48" s="4" t="s">
        <v>10</v>
      </c>
      <c r="B48" s="5" t="s">
        <v>11</v>
      </c>
      <c r="C48" s="5" t="s">
        <v>18</v>
      </c>
      <c r="D48" s="6" t="s">
        <v>12</v>
      </c>
      <c r="E48" s="6" t="s">
        <v>18</v>
      </c>
      <c r="F48" s="7" t="s">
        <v>12</v>
      </c>
      <c r="G48" s="7" t="s">
        <v>18</v>
      </c>
      <c r="H48" s="8" t="s">
        <v>13</v>
      </c>
      <c r="I48" s="37" t="s">
        <v>18</v>
      </c>
      <c r="J48" s="111" t="s">
        <v>13</v>
      </c>
      <c r="K48" s="112" t="s">
        <v>18</v>
      </c>
      <c r="S48" s="173" t="s">
        <v>169</v>
      </c>
      <c r="T48" s="169" t="s">
        <v>162</v>
      </c>
      <c r="U48" s="131"/>
      <c r="V48" s="131"/>
    </row>
    <row r="49" spans="1:22" x14ac:dyDescent="0.3">
      <c r="A49" s="9" t="str">
        <f t="shared" ref="A49:B75" si="7">A15</f>
        <v>Anna Virtanen</v>
      </c>
      <c r="B49" s="54">
        <f t="shared" si="7"/>
        <v>115</v>
      </c>
      <c r="C49" s="54">
        <f>L15</f>
        <v>58.5</v>
      </c>
      <c r="D49" s="55">
        <f t="shared" ref="D49:D75" si="8">C15</f>
        <v>150</v>
      </c>
      <c r="E49" s="68">
        <f>M15</f>
        <v>117</v>
      </c>
      <c r="F49" s="56">
        <f t="shared" ref="F49:F75" si="9">D15</f>
        <v>0</v>
      </c>
      <c r="G49" s="56">
        <f>N15</f>
        <v>0</v>
      </c>
      <c r="H49" s="62">
        <f t="shared" ref="H49:H75" si="10">E15</f>
        <v>0</v>
      </c>
      <c r="I49" s="62">
        <f>O15</f>
        <v>0</v>
      </c>
      <c r="J49" s="100">
        <f t="shared" ref="J49:J75" si="11">F15</f>
        <v>0</v>
      </c>
      <c r="K49" s="101">
        <f>P15</f>
        <v>0</v>
      </c>
      <c r="S49" s="162"/>
      <c r="T49" s="162"/>
      <c r="U49" s="131"/>
      <c r="V49" s="131"/>
    </row>
    <row r="50" spans="1:22" ht="15" thickBot="1" x14ac:dyDescent="0.35">
      <c r="A50" s="9" t="str">
        <f t="shared" si="7"/>
        <v>Erkki Esimerkki</v>
      </c>
      <c r="B50" s="54">
        <f t="shared" si="7"/>
        <v>75</v>
      </c>
      <c r="C50" s="54">
        <f t="shared" ref="C50:C75" si="12">L16</f>
        <v>48.433333333333337</v>
      </c>
      <c r="D50" s="55">
        <f t="shared" si="8"/>
        <v>150</v>
      </c>
      <c r="E50" s="68">
        <f t="shared" ref="E50:E75" si="13">M16</f>
        <v>96.866666666666674</v>
      </c>
      <c r="F50" s="56">
        <f t="shared" si="9"/>
        <v>0</v>
      </c>
      <c r="G50" s="56">
        <f t="shared" ref="G50:G75" si="14">N16</f>
        <v>0</v>
      </c>
      <c r="H50" s="62">
        <f t="shared" si="10"/>
        <v>0</v>
      </c>
      <c r="I50" s="62">
        <f t="shared" ref="I50:I75" si="15">O16</f>
        <v>0</v>
      </c>
      <c r="J50" s="100">
        <f t="shared" si="11"/>
        <v>0</v>
      </c>
      <c r="K50" s="101">
        <f t="shared" ref="K50:K75" si="16">P16</f>
        <v>0</v>
      </c>
      <c r="S50" s="180" t="s">
        <v>240</v>
      </c>
      <c r="T50" s="131"/>
      <c r="U50" s="131"/>
      <c r="V50" s="131"/>
    </row>
    <row r="51" spans="1:22" ht="15" thickBot="1" x14ac:dyDescent="0.35">
      <c r="A51" s="9" t="str">
        <f t="shared" si="7"/>
        <v>Milla Mallinen</v>
      </c>
      <c r="B51" s="54">
        <f t="shared" si="7"/>
        <v>75</v>
      </c>
      <c r="C51" s="54">
        <f t="shared" si="12"/>
        <v>15.299999999999999</v>
      </c>
      <c r="D51" s="55">
        <f t="shared" si="8"/>
        <v>190</v>
      </c>
      <c r="E51" s="68">
        <f t="shared" si="13"/>
        <v>30.599999999999998</v>
      </c>
      <c r="F51" s="56">
        <f t="shared" si="9"/>
        <v>0</v>
      </c>
      <c r="G51" s="56">
        <f t="shared" si="14"/>
        <v>0</v>
      </c>
      <c r="H51" s="62">
        <f t="shared" si="10"/>
        <v>0</v>
      </c>
      <c r="I51" s="62">
        <f t="shared" si="15"/>
        <v>0</v>
      </c>
      <c r="J51" s="100">
        <f t="shared" si="11"/>
        <v>0</v>
      </c>
      <c r="K51" s="101">
        <f t="shared" si="16"/>
        <v>0</v>
      </c>
      <c r="S51" s="179" t="s">
        <v>238</v>
      </c>
      <c r="T51" s="179" t="s">
        <v>243</v>
      </c>
      <c r="U51" s="131"/>
      <c r="V51" s="131"/>
    </row>
    <row r="52" spans="1:22" ht="15" thickBot="1" x14ac:dyDescent="0.35">
      <c r="A52" s="9" t="str">
        <f t="shared" si="7"/>
        <v>Teija Tunnollinen</v>
      </c>
      <c r="B52" s="54">
        <f t="shared" si="7"/>
        <v>75</v>
      </c>
      <c r="C52" s="54">
        <f t="shared" si="12"/>
        <v>19.55</v>
      </c>
      <c r="D52" s="55">
        <f t="shared" si="8"/>
        <v>150</v>
      </c>
      <c r="E52" s="68">
        <f t="shared" si="13"/>
        <v>39.1</v>
      </c>
      <c r="F52" s="56">
        <f t="shared" si="9"/>
        <v>100</v>
      </c>
      <c r="G52" s="56">
        <f t="shared" si="14"/>
        <v>19.55</v>
      </c>
      <c r="H52" s="62">
        <f t="shared" si="10"/>
        <v>0</v>
      </c>
      <c r="I52" s="62">
        <f t="shared" si="15"/>
        <v>0</v>
      </c>
      <c r="J52" s="100">
        <f t="shared" si="11"/>
        <v>0</v>
      </c>
      <c r="K52" s="101">
        <f t="shared" si="16"/>
        <v>0</v>
      </c>
      <c r="S52" s="181" t="s">
        <v>236</v>
      </c>
      <c r="T52" s="179" t="s">
        <v>243</v>
      </c>
      <c r="U52" s="131"/>
      <c r="V52" s="131"/>
    </row>
    <row r="53" spans="1:22" x14ac:dyDescent="0.3">
      <c r="A53" s="9" t="str">
        <f t="shared" si="7"/>
        <v>Tiina Terhakka</v>
      </c>
      <c r="B53" s="54">
        <f t="shared" si="7"/>
        <v>75</v>
      </c>
      <c r="C53" s="54">
        <f t="shared" si="12"/>
        <v>73.8</v>
      </c>
      <c r="D53" s="55">
        <f t="shared" si="8"/>
        <v>150</v>
      </c>
      <c r="E53" s="68">
        <f t="shared" si="13"/>
        <v>147.6</v>
      </c>
      <c r="F53" s="56">
        <f t="shared" si="9"/>
        <v>100</v>
      </c>
      <c r="G53" s="56">
        <f t="shared" si="14"/>
        <v>73.8</v>
      </c>
      <c r="H53" s="62">
        <f t="shared" si="10"/>
        <v>0</v>
      </c>
      <c r="I53" s="62">
        <f t="shared" si="15"/>
        <v>0</v>
      </c>
      <c r="J53" s="100">
        <f t="shared" si="11"/>
        <v>0</v>
      </c>
      <c r="K53" s="101">
        <f t="shared" si="16"/>
        <v>0</v>
      </c>
      <c r="S53" s="164"/>
      <c r="T53" s="131"/>
      <c r="U53" s="131"/>
      <c r="V53" s="131"/>
    </row>
    <row r="54" spans="1:22" x14ac:dyDescent="0.3">
      <c r="A54" s="9" t="str">
        <f t="shared" si="7"/>
        <v>Taina Topakka</v>
      </c>
      <c r="B54" s="54">
        <f t="shared" si="7"/>
        <v>75</v>
      </c>
      <c r="C54" s="54">
        <f t="shared" si="12"/>
        <v>8.875</v>
      </c>
      <c r="D54" s="55">
        <f t="shared" si="8"/>
        <v>150</v>
      </c>
      <c r="E54" s="68">
        <f t="shared" si="13"/>
        <v>17.75</v>
      </c>
      <c r="F54" s="56">
        <f t="shared" si="9"/>
        <v>100</v>
      </c>
      <c r="G54" s="56">
        <f t="shared" si="14"/>
        <v>8.875</v>
      </c>
      <c r="H54" s="62">
        <f t="shared" si="10"/>
        <v>0</v>
      </c>
      <c r="I54" s="62">
        <f t="shared" si="15"/>
        <v>0</v>
      </c>
      <c r="J54" s="100">
        <f t="shared" si="11"/>
        <v>0</v>
      </c>
      <c r="K54" s="101">
        <f t="shared" si="16"/>
        <v>0</v>
      </c>
      <c r="S54" s="130" t="s">
        <v>92</v>
      </c>
      <c r="T54" s="131"/>
      <c r="U54" s="131"/>
      <c r="V54" s="131"/>
    </row>
    <row r="55" spans="1:22" x14ac:dyDescent="0.3">
      <c r="A55" s="9" t="str">
        <f t="shared" si="7"/>
        <v>Tuija Tuumaaja</v>
      </c>
      <c r="B55" s="54">
        <f t="shared" si="7"/>
        <v>75</v>
      </c>
      <c r="C55" s="54">
        <f t="shared" si="12"/>
        <v>11.475</v>
      </c>
      <c r="D55" s="55">
        <f t="shared" si="8"/>
        <v>150</v>
      </c>
      <c r="E55" s="68">
        <f t="shared" si="13"/>
        <v>22.95</v>
      </c>
      <c r="F55" s="56">
        <f t="shared" si="9"/>
        <v>100</v>
      </c>
      <c r="G55" s="56">
        <f t="shared" si="14"/>
        <v>11.475</v>
      </c>
      <c r="H55" s="62">
        <f t="shared" si="10"/>
        <v>0</v>
      </c>
      <c r="I55" s="62">
        <f t="shared" si="15"/>
        <v>0</v>
      </c>
      <c r="J55" s="100">
        <f t="shared" si="11"/>
        <v>0</v>
      </c>
      <c r="K55" s="101">
        <f t="shared" si="16"/>
        <v>0</v>
      </c>
      <c r="S55" s="161" t="s">
        <v>170</v>
      </c>
      <c r="T55" s="162"/>
      <c r="U55" s="131"/>
      <c r="V55" s="131"/>
    </row>
    <row r="56" spans="1:22" x14ac:dyDescent="0.3">
      <c r="A56" s="9" t="str">
        <f t="shared" si="7"/>
        <v>Tea Teemulainen</v>
      </c>
      <c r="B56" s="54">
        <f t="shared" si="7"/>
        <v>135</v>
      </c>
      <c r="C56" s="54">
        <f t="shared" si="12"/>
        <v>77.625</v>
      </c>
      <c r="D56" s="55">
        <f t="shared" si="8"/>
        <v>210</v>
      </c>
      <c r="E56" s="68">
        <f t="shared" si="13"/>
        <v>155.25</v>
      </c>
      <c r="F56" s="56">
        <f t="shared" si="9"/>
        <v>100</v>
      </c>
      <c r="G56" s="56">
        <f t="shared" si="14"/>
        <v>77.625</v>
      </c>
      <c r="H56" s="62">
        <f t="shared" si="10"/>
        <v>0</v>
      </c>
      <c r="I56" s="62">
        <f t="shared" si="15"/>
        <v>0</v>
      </c>
      <c r="J56" s="100">
        <f t="shared" si="11"/>
        <v>0</v>
      </c>
      <c r="K56" s="101">
        <f t="shared" si="16"/>
        <v>0</v>
      </c>
      <c r="S56" s="167" t="s">
        <v>94</v>
      </c>
      <c r="T56" s="162"/>
      <c r="U56" s="131"/>
      <c r="V56" s="131"/>
    </row>
    <row r="57" spans="1:22" x14ac:dyDescent="0.3">
      <c r="A57" s="9" t="str">
        <f t="shared" si="7"/>
        <v>Tarmo Tavaton</v>
      </c>
      <c r="B57" s="54">
        <f t="shared" si="7"/>
        <v>75</v>
      </c>
      <c r="C57" s="54">
        <f t="shared" si="12"/>
        <v>12.55</v>
      </c>
      <c r="D57" s="55">
        <f t="shared" si="8"/>
        <v>150</v>
      </c>
      <c r="E57" s="68">
        <f t="shared" si="13"/>
        <v>25.1</v>
      </c>
      <c r="F57" s="56">
        <f t="shared" si="9"/>
        <v>100</v>
      </c>
      <c r="G57" s="56">
        <f t="shared" si="14"/>
        <v>12.55</v>
      </c>
      <c r="H57" s="62">
        <f t="shared" si="10"/>
        <v>0</v>
      </c>
      <c r="I57" s="62">
        <f t="shared" si="15"/>
        <v>0</v>
      </c>
      <c r="J57" s="100">
        <f t="shared" si="11"/>
        <v>0</v>
      </c>
      <c r="K57" s="101">
        <f t="shared" si="16"/>
        <v>0</v>
      </c>
      <c r="S57" s="145" t="s">
        <v>171</v>
      </c>
      <c r="T57" s="162"/>
      <c r="U57" s="131"/>
      <c r="V57" s="131"/>
    </row>
    <row r="58" spans="1:22" x14ac:dyDescent="0.3">
      <c r="A58" s="9" t="str">
        <f t="shared" si="7"/>
        <v>Maarit Maalari</v>
      </c>
      <c r="B58" s="54">
        <f t="shared" si="7"/>
        <v>75</v>
      </c>
      <c r="C58" s="54">
        <f t="shared" si="12"/>
        <v>19.95</v>
      </c>
      <c r="D58" s="55">
        <f t="shared" si="8"/>
        <v>150</v>
      </c>
      <c r="E58" s="68">
        <f t="shared" si="13"/>
        <v>39.9</v>
      </c>
      <c r="F58" s="56">
        <f t="shared" si="9"/>
        <v>30</v>
      </c>
      <c r="G58" s="56">
        <f t="shared" si="14"/>
        <v>19.95</v>
      </c>
      <c r="H58" s="62">
        <f t="shared" si="10"/>
        <v>0</v>
      </c>
      <c r="I58" s="62">
        <f t="shared" si="15"/>
        <v>0</v>
      </c>
      <c r="J58" s="100">
        <f t="shared" si="11"/>
        <v>0</v>
      </c>
      <c r="K58" s="101">
        <f t="shared" si="16"/>
        <v>0</v>
      </c>
      <c r="S58" s="167" t="s">
        <v>172</v>
      </c>
      <c r="T58" s="162"/>
      <c r="U58" s="131"/>
      <c r="V58" s="131"/>
    </row>
    <row r="59" spans="1:22" x14ac:dyDescent="0.3">
      <c r="A59" s="9" t="str">
        <f t="shared" si="7"/>
        <v>Simo Sujuva</v>
      </c>
      <c r="B59" s="54">
        <f t="shared" si="7"/>
        <v>75</v>
      </c>
      <c r="C59" s="54">
        <f t="shared" si="12"/>
        <v>69.2</v>
      </c>
      <c r="D59" s="55">
        <f t="shared" si="8"/>
        <v>90</v>
      </c>
      <c r="E59" s="68">
        <f t="shared" si="13"/>
        <v>138.4</v>
      </c>
      <c r="F59" s="56">
        <f t="shared" si="9"/>
        <v>100</v>
      </c>
      <c r="G59" s="56">
        <f t="shared" si="14"/>
        <v>69.2</v>
      </c>
      <c r="H59" s="62">
        <f t="shared" si="10"/>
        <v>0</v>
      </c>
      <c r="I59" s="62">
        <f t="shared" si="15"/>
        <v>0</v>
      </c>
      <c r="J59" s="100">
        <f t="shared" si="11"/>
        <v>0</v>
      </c>
      <c r="K59" s="101">
        <f t="shared" si="16"/>
        <v>0</v>
      </c>
      <c r="S59" s="163" t="s">
        <v>97</v>
      </c>
      <c r="T59" s="131"/>
      <c r="U59" s="131"/>
      <c r="V59" s="131"/>
    </row>
    <row r="60" spans="1:22" x14ac:dyDescent="0.3">
      <c r="A60" s="9" t="str">
        <f t="shared" si="7"/>
        <v>Lasse Laituri</v>
      </c>
      <c r="B60" s="54">
        <f t="shared" si="7"/>
        <v>45</v>
      </c>
      <c r="C60" s="54">
        <f t="shared" si="12"/>
        <v>59.725000000000001</v>
      </c>
      <c r="D60" s="55">
        <f t="shared" si="8"/>
        <v>150</v>
      </c>
      <c r="E60" s="68">
        <f t="shared" si="13"/>
        <v>119.45</v>
      </c>
      <c r="F60" s="56">
        <f t="shared" si="9"/>
        <v>100</v>
      </c>
      <c r="G60" s="56">
        <f t="shared" si="14"/>
        <v>59.725000000000001</v>
      </c>
      <c r="H60" s="62">
        <f t="shared" si="10"/>
        <v>0</v>
      </c>
      <c r="I60" s="62">
        <f t="shared" si="15"/>
        <v>0</v>
      </c>
      <c r="J60" s="100">
        <f t="shared" si="11"/>
        <v>0</v>
      </c>
      <c r="K60" s="101">
        <f t="shared" si="16"/>
        <v>0</v>
      </c>
      <c r="S60" s="163" t="s">
        <v>173</v>
      </c>
      <c r="T60" s="131"/>
      <c r="U60" s="131"/>
      <c r="V60" s="131"/>
    </row>
    <row r="61" spans="1:22" x14ac:dyDescent="0.3">
      <c r="A61" s="9" t="str">
        <f t="shared" si="7"/>
        <v>Maija Mehiläinen</v>
      </c>
      <c r="B61" s="54">
        <f t="shared" si="7"/>
        <v>0</v>
      </c>
      <c r="C61" s="54">
        <f t="shared" si="12"/>
        <v>0</v>
      </c>
      <c r="D61" s="55">
        <f t="shared" si="8"/>
        <v>0</v>
      </c>
      <c r="E61" s="68">
        <f t="shared" si="13"/>
        <v>0</v>
      </c>
      <c r="F61" s="56">
        <f t="shared" si="9"/>
        <v>0</v>
      </c>
      <c r="G61" s="56">
        <f t="shared" si="14"/>
        <v>0</v>
      </c>
      <c r="H61" s="62">
        <f t="shared" si="10"/>
        <v>0</v>
      </c>
      <c r="I61" s="62">
        <f t="shared" si="15"/>
        <v>0</v>
      </c>
      <c r="J61" s="100">
        <f t="shared" si="11"/>
        <v>0</v>
      </c>
      <c r="K61" s="101">
        <f t="shared" si="16"/>
        <v>0</v>
      </c>
      <c r="T61" s="131"/>
      <c r="U61" s="131"/>
      <c r="V61" s="131"/>
    </row>
    <row r="62" spans="1:22" ht="27" thickBot="1" x14ac:dyDescent="0.35">
      <c r="A62" s="9" t="str">
        <f t="shared" si="7"/>
        <v>Dina Dollari</v>
      </c>
      <c r="B62" s="54">
        <f t="shared" si="7"/>
        <v>0</v>
      </c>
      <c r="C62" s="54">
        <f t="shared" si="12"/>
        <v>0</v>
      </c>
      <c r="D62" s="55">
        <f t="shared" si="8"/>
        <v>0</v>
      </c>
      <c r="E62" s="68">
        <f t="shared" si="13"/>
        <v>0</v>
      </c>
      <c r="F62" s="56">
        <f t="shared" si="9"/>
        <v>0</v>
      </c>
      <c r="G62" s="56">
        <f t="shared" si="14"/>
        <v>0</v>
      </c>
      <c r="H62" s="62">
        <f t="shared" si="10"/>
        <v>0</v>
      </c>
      <c r="I62" s="62">
        <f t="shared" si="15"/>
        <v>0</v>
      </c>
      <c r="J62" s="100">
        <f t="shared" si="11"/>
        <v>0</v>
      </c>
      <c r="K62" s="101">
        <f t="shared" si="16"/>
        <v>0</v>
      </c>
      <c r="S62" s="130" t="s">
        <v>99</v>
      </c>
      <c r="T62" s="131"/>
      <c r="U62" s="131"/>
      <c r="V62" s="131"/>
    </row>
    <row r="63" spans="1:22" ht="15" thickBot="1" x14ac:dyDescent="0.35">
      <c r="A63" s="9" t="str">
        <f t="shared" si="7"/>
        <v>Veera Valpas</v>
      </c>
      <c r="B63" s="54">
        <f t="shared" si="7"/>
        <v>0</v>
      </c>
      <c r="C63" s="54">
        <f t="shared" si="12"/>
        <v>0</v>
      </c>
      <c r="D63" s="55">
        <f t="shared" si="8"/>
        <v>0</v>
      </c>
      <c r="E63" s="68">
        <f t="shared" si="13"/>
        <v>0</v>
      </c>
      <c r="F63" s="56">
        <f t="shared" si="9"/>
        <v>0</v>
      </c>
      <c r="G63" s="56">
        <f t="shared" si="14"/>
        <v>0</v>
      </c>
      <c r="H63" s="62">
        <f t="shared" si="10"/>
        <v>0</v>
      </c>
      <c r="I63" s="62">
        <f t="shared" si="15"/>
        <v>0</v>
      </c>
      <c r="J63" s="100">
        <f t="shared" si="11"/>
        <v>0</v>
      </c>
      <c r="K63" s="101">
        <f t="shared" si="16"/>
        <v>0</v>
      </c>
      <c r="S63" s="168" t="s">
        <v>174</v>
      </c>
      <c r="T63" s="172" t="s">
        <v>175</v>
      </c>
      <c r="U63" s="172" t="s">
        <v>176</v>
      </c>
      <c r="V63" s="172"/>
    </row>
    <row r="64" spans="1:22" ht="15" thickBot="1" x14ac:dyDescent="0.35">
      <c r="A64" s="9" t="str">
        <f t="shared" si="7"/>
        <v>Saana Sanavalmis</v>
      </c>
      <c r="B64" s="54">
        <f t="shared" si="7"/>
        <v>0</v>
      </c>
      <c r="C64" s="54">
        <f t="shared" si="12"/>
        <v>0</v>
      </c>
      <c r="D64" s="55">
        <f t="shared" si="8"/>
        <v>0</v>
      </c>
      <c r="E64" s="68">
        <f t="shared" si="13"/>
        <v>0</v>
      </c>
      <c r="F64" s="56">
        <f t="shared" si="9"/>
        <v>0</v>
      </c>
      <c r="G64" s="56">
        <f t="shared" si="14"/>
        <v>0</v>
      </c>
      <c r="H64" s="62">
        <f t="shared" si="10"/>
        <v>0</v>
      </c>
      <c r="I64" s="62">
        <f t="shared" si="15"/>
        <v>0</v>
      </c>
      <c r="J64" s="100">
        <f t="shared" si="11"/>
        <v>0</v>
      </c>
      <c r="K64" s="101">
        <f t="shared" si="16"/>
        <v>0</v>
      </c>
      <c r="S64" s="174" t="s">
        <v>177</v>
      </c>
      <c r="T64" s="169" t="s">
        <v>178</v>
      </c>
      <c r="U64" s="169" t="s">
        <v>179</v>
      </c>
      <c r="V64" s="169"/>
    </row>
    <row r="65" spans="1:22" ht="15" thickBot="1" x14ac:dyDescent="0.35">
      <c r="A65" s="9" t="str">
        <f t="shared" si="7"/>
        <v>Jouni Joutilas</v>
      </c>
      <c r="B65" s="54">
        <f t="shared" si="7"/>
        <v>0</v>
      </c>
      <c r="C65" s="54">
        <f t="shared" si="12"/>
        <v>0</v>
      </c>
      <c r="D65" s="55">
        <f t="shared" si="8"/>
        <v>0</v>
      </c>
      <c r="E65" s="68">
        <f t="shared" si="13"/>
        <v>0</v>
      </c>
      <c r="F65" s="56">
        <f t="shared" si="9"/>
        <v>0</v>
      </c>
      <c r="G65" s="56">
        <f t="shared" si="14"/>
        <v>0</v>
      </c>
      <c r="H65" s="62">
        <f t="shared" si="10"/>
        <v>0</v>
      </c>
      <c r="I65" s="62">
        <f t="shared" si="15"/>
        <v>0</v>
      </c>
      <c r="J65" s="100">
        <f t="shared" si="11"/>
        <v>0</v>
      </c>
      <c r="K65" s="101">
        <f t="shared" si="16"/>
        <v>0</v>
      </c>
      <c r="S65" s="174" t="s">
        <v>180</v>
      </c>
      <c r="T65" s="169" t="s">
        <v>181</v>
      </c>
      <c r="U65" s="169" t="s">
        <v>182</v>
      </c>
      <c r="V65" s="169" t="s">
        <v>183</v>
      </c>
    </row>
    <row r="66" spans="1:22" ht="15" thickBot="1" x14ac:dyDescent="0.35">
      <c r="A66" s="9" t="str">
        <f t="shared" si="7"/>
        <v>Viivi Viivyttelijä</v>
      </c>
      <c r="B66" s="54">
        <f t="shared" si="7"/>
        <v>0</v>
      </c>
      <c r="C66" s="54">
        <f t="shared" si="12"/>
        <v>0</v>
      </c>
      <c r="D66" s="55">
        <f t="shared" si="8"/>
        <v>0</v>
      </c>
      <c r="E66" s="68">
        <f t="shared" si="13"/>
        <v>0</v>
      </c>
      <c r="F66" s="56">
        <f t="shared" si="9"/>
        <v>0</v>
      </c>
      <c r="G66" s="56">
        <f t="shared" si="14"/>
        <v>0</v>
      </c>
      <c r="H66" s="62">
        <f t="shared" si="10"/>
        <v>0</v>
      </c>
      <c r="I66" s="62">
        <f t="shared" si="15"/>
        <v>0</v>
      </c>
      <c r="J66" s="100">
        <f t="shared" si="11"/>
        <v>0</v>
      </c>
      <c r="K66" s="101">
        <f t="shared" si="16"/>
        <v>0</v>
      </c>
      <c r="S66" s="174" t="s">
        <v>184</v>
      </c>
      <c r="T66" s="169" t="s">
        <v>185</v>
      </c>
      <c r="U66" s="169" t="s">
        <v>186</v>
      </c>
      <c r="V66" s="169"/>
    </row>
    <row r="67" spans="1:22" ht="15" thickBot="1" x14ac:dyDescent="0.35">
      <c r="A67" s="9" t="str">
        <f t="shared" si="7"/>
        <v>Miia Taituri</v>
      </c>
      <c r="B67" s="54">
        <f t="shared" si="7"/>
        <v>0</v>
      </c>
      <c r="C67" s="54">
        <f t="shared" si="12"/>
        <v>0</v>
      </c>
      <c r="D67" s="55">
        <f t="shared" si="8"/>
        <v>0</v>
      </c>
      <c r="E67" s="68">
        <f t="shared" si="13"/>
        <v>0</v>
      </c>
      <c r="F67" s="56">
        <f t="shared" si="9"/>
        <v>0</v>
      </c>
      <c r="G67" s="56">
        <f t="shared" si="14"/>
        <v>0</v>
      </c>
      <c r="H67" s="62">
        <f t="shared" si="10"/>
        <v>0</v>
      </c>
      <c r="I67" s="62">
        <f t="shared" si="15"/>
        <v>0</v>
      </c>
      <c r="J67" s="100">
        <f t="shared" si="11"/>
        <v>0</v>
      </c>
      <c r="K67" s="101">
        <f t="shared" si="16"/>
        <v>0</v>
      </c>
      <c r="S67" s="174" t="s">
        <v>187</v>
      </c>
      <c r="T67" s="169" t="s">
        <v>188</v>
      </c>
      <c r="U67" s="169" t="s">
        <v>189</v>
      </c>
      <c r="V67" s="169"/>
    </row>
    <row r="68" spans="1:22" ht="15" thickBot="1" x14ac:dyDescent="0.35">
      <c r="A68" s="9" t="str">
        <f t="shared" si="7"/>
        <v>Venla Suippo</v>
      </c>
      <c r="B68" s="54">
        <f t="shared" si="7"/>
        <v>0</v>
      </c>
      <c r="C68" s="54">
        <f t="shared" si="12"/>
        <v>0</v>
      </c>
      <c r="D68" s="55">
        <f t="shared" si="8"/>
        <v>0</v>
      </c>
      <c r="E68" s="68">
        <f t="shared" si="13"/>
        <v>0</v>
      </c>
      <c r="F68" s="56">
        <f t="shared" si="9"/>
        <v>0</v>
      </c>
      <c r="G68" s="56">
        <f t="shared" si="14"/>
        <v>0</v>
      </c>
      <c r="H68" s="62">
        <f t="shared" si="10"/>
        <v>0</v>
      </c>
      <c r="I68" s="62">
        <f t="shared" si="15"/>
        <v>0</v>
      </c>
      <c r="J68" s="100">
        <f t="shared" si="11"/>
        <v>0</v>
      </c>
      <c r="K68" s="101">
        <f t="shared" si="16"/>
        <v>0</v>
      </c>
      <c r="S68" s="174" t="s">
        <v>190</v>
      </c>
      <c r="T68" s="169" t="s">
        <v>191</v>
      </c>
      <c r="U68" s="169" t="s">
        <v>192</v>
      </c>
      <c r="V68" s="169" t="s">
        <v>193</v>
      </c>
    </row>
    <row r="69" spans="1:22" ht="15" thickBot="1" x14ac:dyDescent="0.35">
      <c r="A69" s="9" t="str">
        <f t="shared" si="7"/>
        <v>Mika Heinä</v>
      </c>
      <c r="B69" s="54">
        <f t="shared" si="7"/>
        <v>0</v>
      </c>
      <c r="C69" s="54">
        <f t="shared" si="12"/>
        <v>0</v>
      </c>
      <c r="D69" s="55">
        <f t="shared" si="8"/>
        <v>0</v>
      </c>
      <c r="E69" s="68">
        <f t="shared" si="13"/>
        <v>0</v>
      </c>
      <c r="F69" s="56">
        <f t="shared" si="9"/>
        <v>0</v>
      </c>
      <c r="G69" s="56">
        <f t="shared" si="14"/>
        <v>0</v>
      </c>
      <c r="H69" s="62">
        <f t="shared" si="10"/>
        <v>0</v>
      </c>
      <c r="I69" s="62">
        <f t="shared" si="15"/>
        <v>0</v>
      </c>
      <c r="J69" s="100">
        <f t="shared" si="11"/>
        <v>0</v>
      </c>
      <c r="K69" s="101">
        <f t="shared" si="16"/>
        <v>0</v>
      </c>
      <c r="S69" s="175" t="s">
        <v>194</v>
      </c>
      <c r="T69" s="176" t="s">
        <v>195</v>
      </c>
      <c r="U69" s="176" t="s">
        <v>196</v>
      </c>
      <c r="V69" s="176"/>
    </row>
    <row r="70" spans="1:22" ht="15" thickBot="1" x14ac:dyDescent="0.35">
      <c r="A70" s="9" t="str">
        <f t="shared" si="7"/>
        <v>Timo Polku</v>
      </c>
      <c r="B70" s="54">
        <f t="shared" si="7"/>
        <v>0</v>
      </c>
      <c r="C70" s="54">
        <f t="shared" si="12"/>
        <v>0</v>
      </c>
      <c r="D70" s="55">
        <f t="shared" si="8"/>
        <v>0</v>
      </c>
      <c r="E70" s="68">
        <f t="shared" si="13"/>
        <v>0</v>
      </c>
      <c r="F70" s="56">
        <f t="shared" si="9"/>
        <v>0</v>
      </c>
      <c r="G70" s="56">
        <f t="shared" si="14"/>
        <v>0</v>
      </c>
      <c r="H70" s="62">
        <f t="shared" si="10"/>
        <v>0</v>
      </c>
      <c r="I70" s="62">
        <f t="shared" si="15"/>
        <v>0</v>
      </c>
      <c r="J70" s="100">
        <f t="shared" si="11"/>
        <v>0</v>
      </c>
      <c r="K70" s="101">
        <f t="shared" si="16"/>
        <v>0</v>
      </c>
      <c r="S70" s="168" t="s">
        <v>197</v>
      </c>
      <c r="T70" s="177" t="s">
        <v>198</v>
      </c>
      <c r="U70" s="166" t="s">
        <v>199</v>
      </c>
      <c r="V70" s="166" t="s">
        <v>200</v>
      </c>
    </row>
    <row r="71" spans="1:22" x14ac:dyDescent="0.3">
      <c r="A71" s="9" t="str">
        <f t="shared" si="7"/>
        <v>Jaana Sulava</v>
      </c>
      <c r="B71" s="54">
        <f t="shared" si="7"/>
        <v>0</v>
      </c>
      <c r="C71" s="54">
        <f t="shared" si="12"/>
        <v>0</v>
      </c>
      <c r="D71" s="55">
        <f t="shared" si="8"/>
        <v>0</v>
      </c>
      <c r="E71" s="68">
        <f t="shared" si="13"/>
        <v>0</v>
      </c>
      <c r="F71" s="56">
        <f t="shared" si="9"/>
        <v>0</v>
      </c>
      <c r="G71" s="56">
        <f t="shared" si="14"/>
        <v>0</v>
      </c>
      <c r="H71" s="62">
        <f t="shared" si="10"/>
        <v>0</v>
      </c>
      <c r="I71" s="62">
        <f t="shared" si="15"/>
        <v>0</v>
      </c>
      <c r="J71" s="100">
        <f t="shared" si="11"/>
        <v>0</v>
      </c>
      <c r="K71" s="101">
        <f t="shared" si="16"/>
        <v>0</v>
      </c>
      <c r="S71" s="170" t="s">
        <v>110</v>
      </c>
    </row>
    <row r="72" spans="1:22" x14ac:dyDescent="0.3">
      <c r="A72" s="9">
        <f t="shared" si="7"/>
        <v>0</v>
      </c>
      <c r="B72" s="54">
        <f t="shared" si="7"/>
        <v>0</v>
      </c>
      <c r="C72" s="54">
        <f t="shared" si="12"/>
        <v>0</v>
      </c>
      <c r="D72" s="55">
        <f t="shared" si="8"/>
        <v>0</v>
      </c>
      <c r="E72" s="68">
        <f t="shared" si="13"/>
        <v>0</v>
      </c>
      <c r="F72" s="56">
        <f t="shared" si="9"/>
        <v>0</v>
      </c>
      <c r="G72" s="56">
        <f t="shared" si="14"/>
        <v>0</v>
      </c>
      <c r="H72" s="62">
        <f t="shared" si="10"/>
        <v>0</v>
      </c>
      <c r="I72" s="62">
        <f t="shared" si="15"/>
        <v>0</v>
      </c>
      <c r="J72" s="100">
        <f t="shared" si="11"/>
        <v>0</v>
      </c>
      <c r="K72" s="101">
        <f t="shared" si="16"/>
        <v>0</v>
      </c>
    </row>
    <row r="73" spans="1:22" ht="26.4" x14ac:dyDescent="0.3">
      <c r="A73" s="9">
        <f t="shared" si="7"/>
        <v>0</v>
      </c>
      <c r="B73" s="54">
        <f t="shared" si="7"/>
        <v>0</v>
      </c>
      <c r="C73" s="54">
        <f t="shared" si="12"/>
        <v>0</v>
      </c>
      <c r="D73" s="55">
        <f t="shared" si="8"/>
        <v>0</v>
      </c>
      <c r="E73" s="68">
        <f t="shared" si="13"/>
        <v>0</v>
      </c>
      <c r="F73" s="56">
        <f t="shared" si="9"/>
        <v>0</v>
      </c>
      <c r="G73" s="56">
        <f t="shared" si="14"/>
        <v>0</v>
      </c>
      <c r="H73" s="62">
        <f t="shared" si="10"/>
        <v>0</v>
      </c>
      <c r="I73" s="62">
        <f t="shared" si="15"/>
        <v>0</v>
      </c>
      <c r="J73" s="100">
        <f t="shared" si="11"/>
        <v>0</v>
      </c>
      <c r="K73" s="101">
        <f t="shared" si="16"/>
        <v>0</v>
      </c>
      <c r="S73" s="140" t="s">
        <v>201</v>
      </c>
      <c r="T73" s="131"/>
      <c r="U73" s="131"/>
      <c r="V73" s="131"/>
    </row>
    <row r="74" spans="1:22" x14ac:dyDescent="0.3">
      <c r="A74" s="9">
        <f t="shared" si="7"/>
        <v>0</v>
      </c>
      <c r="B74" s="54">
        <f t="shared" si="7"/>
        <v>0</v>
      </c>
      <c r="C74" s="54">
        <f t="shared" si="12"/>
        <v>0</v>
      </c>
      <c r="D74" s="55">
        <f t="shared" si="8"/>
        <v>0</v>
      </c>
      <c r="E74" s="68">
        <f t="shared" si="13"/>
        <v>0</v>
      </c>
      <c r="F74" s="56">
        <f t="shared" si="9"/>
        <v>0</v>
      </c>
      <c r="G74" s="56">
        <f t="shared" si="14"/>
        <v>0</v>
      </c>
      <c r="H74" s="62">
        <f t="shared" si="10"/>
        <v>0</v>
      </c>
      <c r="I74" s="62">
        <f t="shared" si="15"/>
        <v>0</v>
      </c>
      <c r="J74" s="100">
        <f t="shared" si="11"/>
        <v>0</v>
      </c>
      <c r="K74" s="101">
        <f t="shared" si="16"/>
        <v>0</v>
      </c>
      <c r="S74" s="134" t="s">
        <v>202</v>
      </c>
      <c r="T74" s="131"/>
      <c r="U74" s="131"/>
      <c r="V74" s="131"/>
    </row>
    <row r="75" spans="1:22" ht="53.4" thickBot="1" x14ac:dyDescent="0.35">
      <c r="A75" s="9">
        <f t="shared" si="7"/>
        <v>0</v>
      </c>
      <c r="B75" s="54">
        <f t="shared" si="7"/>
        <v>0</v>
      </c>
      <c r="C75" s="54">
        <f t="shared" si="12"/>
        <v>0</v>
      </c>
      <c r="D75" s="55">
        <f t="shared" si="8"/>
        <v>0</v>
      </c>
      <c r="E75" s="68">
        <f t="shared" si="13"/>
        <v>0</v>
      </c>
      <c r="F75" s="56">
        <f t="shared" si="9"/>
        <v>0</v>
      </c>
      <c r="G75" s="56">
        <f t="shared" si="14"/>
        <v>0</v>
      </c>
      <c r="H75" s="62">
        <f t="shared" si="10"/>
        <v>0</v>
      </c>
      <c r="I75" s="62">
        <f t="shared" si="15"/>
        <v>0</v>
      </c>
      <c r="J75" s="100">
        <f t="shared" si="11"/>
        <v>0</v>
      </c>
      <c r="K75" s="101">
        <f t="shared" si="16"/>
        <v>0</v>
      </c>
      <c r="S75" s="159" t="s">
        <v>203</v>
      </c>
      <c r="T75" s="131"/>
      <c r="U75" s="131"/>
      <c r="V75" s="131"/>
    </row>
    <row r="76" spans="1:22" ht="27" thickBot="1" x14ac:dyDescent="0.35">
      <c r="A76" s="38" t="s">
        <v>16</v>
      </c>
      <c r="B76" s="50">
        <f t="shared" ref="B76:K76" si="17">SUM(B49:B75)</f>
        <v>970</v>
      </c>
      <c r="C76" s="51">
        <f t="shared" si="17"/>
        <v>474.98333333333329</v>
      </c>
      <c r="D76" s="51">
        <f t="shared" si="17"/>
        <v>1840</v>
      </c>
      <c r="E76" s="51">
        <f t="shared" si="17"/>
        <v>949.96666666666658</v>
      </c>
      <c r="F76" s="51">
        <f t="shared" si="17"/>
        <v>830</v>
      </c>
      <c r="G76" s="51">
        <f t="shared" si="17"/>
        <v>352.75</v>
      </c>
      <c r="H76" s="51">
        <f t="shared" si="17"/>
        <v>0</v>
      </c>
      <c r="I76" s="51">
        <f t="shared" si="17"/>
        <v>0</v>
      </c>
      <c r="J76" s="99">
        <f t="shared" si="17"/>
        <v>0</v>
      </c>
      <c r="K76" s="102">
        <f t="shared" si="17"/>
        <v>0</v>
      </c>
      <c r="S76" s="171" t="s">
        <v>204</v>
      </c>
      <c r="U76" s="131"/>
      <c r="V76" s="131"/>
    </row>
    <row r="77" spans="1:22" x14ac:dyDescent="0.3">
      <c r="A77" s="11"/>
      <c r="S77" s="134" t="s">
        <v>205</v>
      </c>
      <c r="T77" s="131"/>
      <c r="U77" s="131"/>
      <c r="V77" s="131"/>
    </row>
    <row r="78" spans="1:22" x14ac:dyDescent="0.3">
      <c r="A78" s="11"/>
      <c r="S78" s="160" t="s">
        <v>206</v>
      </c>
      <c r="T78" s="131"/>
      <c r="U78" s="131"/>
      <c r="V78" s="131"/>
    </row>
    <row r="79" spans="1:22" ht="52.8" x14ac:dyDescent="0.3">
      <c r="A79" s="17" t="s">
        <v>209</v>
      </c>
      <c r="S79" s="159" t="s">
        <v>207</v>
      </c>
      <c r="T79" s="131"/>
      <c r="U79" s="131"/>
      <c r="V79" s="131"/>
    </row>
    <row r="80" spans="1:22" x14ac:dyDescent="0.3">
      <c r="A80" s="18" t="s">
        <v>20</v>
      </c>
      <c r="B80" s="49" t="str">
        <f>B46</f>
        <v>Debytantit</v>
      </c>
      <c r="S80" s="162"/>
      <c r="T80" s="131"/>
      <c r="U80" s="131"/>
      <c r="V80" s="131"/>
    </row>
    <row r="81" spans="1:22" x14ac:dyDescent="0.3">
      <c r="A81" s="18" t="s">
        <v>21</v>
      </c>
      <c r="B81" s="41">
        <f>B76+C76</f>
        <v>1444.9833333333333</v>
      </c>
      <c r="S81" s="160" t="s">
        <v>208</v>
      </c>
      <c r="T81" s="131"/>
      <c r="U81" s="131"/>
      <c r="V81" s="131"/>
    </row>
    <row r="82" spans="1:22" x14ac:dyDescent="0.3">
      <c r="A82" s="18" t="s">
        <v>22</v>
      </c>
      <c r="B82" s="41">
        <f>B81/B47</f>
        <v>60.207638888888887</v>
      </c>
      <c r="S82" s="160" t="s">
        <v>210</v>
      </c>
      <c r="T82" s="131"/>
      <c r="U82" s="131"/>
      <c r="V82" s="131"/>
    </row>
    <row r="83" spans="1:22" x14ac:dyDescent="0.3">
      <c r="A83" s="9" t="s">
        <v>23</v>
      </c>
      <c r="B83" s="19" t="s">
        <v>24</v>
      </c>
      <c r="C83" s="20" t="s">
        <v>16</v>
      </c>
      <c r="S83" s="162" t="s">
        <v>211</v>
      </c>
      <c r="T83" s="131"/>
      <c r="U83" s="131"/>
      <c r="V83" s="131"/>
    </row>
    <row r="84" spans="1:22" x14ac:dyDescent="0.3">
      <c r="A84" s="9" t="s">
        <v>122</v>
      </c>
      <c r="B84" s="21">
        <v>6</v>
      </c>
      <c r="C84" s="22">
        <f>($B$81/$B$47)*B84</f>
        <v>361.24583333333334</v>
      </c>
      <c r="S84" s="167" t="s">
        <v>212</v>
      </c>
      <c r="T84" s="131"/>
      <c r="U84" s="131"/>
      <c r="V84" s="131"/>
    </row>
    <row r="85" spans="1:22" x14ac:dyDescent="0.3">
      <c r="A85" s="9" t="s">
        <v>123</v>
      </c>
      <c r="B85" s="21">
        <v>3</v>
      </c>
      <c r="C85" s="22">
        <f t="shared" ref="C85:C99" si="18">($B$81/$B$47)*B85</f>
        <v>180.62291666666667</v>
      </c>
      <c r="S85" s="162" t="s">
        <v>213</v>
      </c>
      <c r="T85" s="131"/>
      <c r="U85" s="131"/>
      <c r="V85" s="131"/>
    </row>
    <row r="86" spans="1:22" x14ac:dyDescent="0.3">
      <c r="A86" s="9" t="s">
        <v>124</v>
      </c>
      <c r="B86" s="21">
        <v>4</v>
      </c>
      <c r="C86" s="22">
        <f t="shared" si="18"/>
        <v>240.83055555555555</v>
      </c>
      <c r="S86" s="162" t="s">
        <v>214</v>
      </c>
      <c r="T86" s="131"/>
      <c r="U86" s="131"/>
      <c r="V86" s="131"/>
    </row>
    <row r="87" spans="1:22" x14ac:dyDescent="0.3">
      <c r="A87" s="9" t="s">
        <v>125</v>
      </c>
      <c r="B87" s="21">
        <v>1</v>
      </c>
      <c r="C87" s="22">
        <f t="shared" si="18"/>
        <v>60.207638888888887</v>
      </c>
      <c r="S87" s="162"/>
      <c r="T87" s="131"/>
      <c r="U87" s="131"/>
      <c r="V87" s="131"/>
    </row>
    <row r="88" spans="1:22" x14ac:dyDescent="0.3">
      <c r="A88" s="9" t="s">
        <v>126</v>
      </c>
      <c r="B88" s="21">
        <v>0</v>
      </c>
      <c r="C88" s="22">
        <f t="shared" si="18"/>
        <v>0</v>
      </c>
      <c r="S88" s="160" t="s">
        <v>215</v>
      </c>
      <c r="T88" s="131"/>
      <c r="U88" s="131"/>
      <c r="V88" s="131"/>
    </row>
    <row r="89" spans="1:22" x14ac:dyDescent="0.3">
      <c r="A89" s="9" t="s">
        <v>127</v>
      </c>
      <c r="B89" s="21">
        <v>1</v>
      </c>
      <c r="C89" s="22">
        <f t="shared" si="18"/>
        <v>60.207638888888887</v>
      </c>
      <c r="S89" s="160" t="s">
        <v>216</v>
      </c>
      <c r="T89" s="131"/>
      <c r="U89" s="131"/>
      <c r="V89" s="131"/>
    </row>
    <row r="90" spans="1:22" ht="79.2" x14ac:dyDescent="0.3">
      <c r="A90" s="9" t="s">
        <v>128</v>
      </c>
      <c r="B90" s="21">
        <v>3</v>
      </c>
      <c r="C90" s="22">
        <f t="shared" si="18"/>
        <v>180.62291666666667</v>
      </c>
      <c r="S90" s="159" t="s">
        <v>217</v>
      </c>
      <c r="T90" s="131"/>
      <c r="U90" s="131"/>
      <c r="V90" s="131"/>
    </row>
    <row r="91" spans="1:22" x14ac:dyDescent="0.3">
      <c r="A91" s="9" t="s">
        <v>129</v>
      </c>
      <c r="B91" s="21">
        <v>4</v>
      </c>
      <c r="C91" s="22">
        <f t="shared" si="18"/>
        <v>240.83055555555555</v>
      </c>
      <c r="S91" s="159"/>
      <c r="T91" s="131"/>
      <c r="U91" s="131"/>
      <c r="V91" s="131"/>
    </row>
    <row r="92" spans="1:22" ht="26.4" x14ac:dyDescent="0.3">
      <c r="A92" s="9" t="s">
        <v>130</v>
      </c>
      <c r="B92" s="21">
        <v>2</v>
      </c>
      <c r="C92" s="22">
        <f t="shared" si="18"/>
        <v>120.41527777777777</v>
      </c>
      <c r="S92" s="165" t="s">
        <v>218</v>
      </c>
      <c r="T92" s="131"/>
      <c r="U92" s="131"/>
      <c r="V92" s="131"/>
    </row>
    <row r="93" spans="1:22" ht="79.2" x14ac:dyDescent="0.3">
      <c r="A93" s="9"/>
      <c r="B93" s="21"/>
      <c r="C93" s="22">
        <f t="shared" si="18"/>
        <v>0</v>
      </c>
      <c r="S93" s="144" t="s">
        <v>219</v>
      </c>
      <c r="U93" s="134"/>
      <c r="V93" s="131"/>
    </row>
    <row r="94" spans="1:22" x14ac:dyDescent="0.3">
      <c r="A94" s="23"/>
      <c r="B94" s="24"/>
      <c r="C94" s="22">
        <f t="shared" si="18"/>
        <v>0</v>
      </c>
      <c r="S94" s="141"/>
      <c r="T94" s="131"/>
      <c r="U94" s="134"/>
      <c r="V94" s="131"/>
    </row>
    <row r="95" spans="1:22" ht="52.8" x14ac:dyDescent="0.3">
      <c r="A95" s="23"/>
      <c r="B95" s="24"/>
      <c r="C95" s="22">
        <f t="shared" si="18"/>
        <v>0</v>
      </c>
      <c r="S95" s="143" t="s">
        <v>220</v>
      </c>
      <c r="T95" s="131"/>
      <c r="V95" s="131"/>
    </row>
    <row r="96" spans="1:22" x14ac:dyDescent="0.3">
      <c r="A96" s="23"/>
      <c r="B96" s="24"/>
      <c r="C96" s="22">
        <f t="shared" si="18"/>
        <v>0</v>
      </c>
      <c r="T96" s="131"/>
      <c r="U96" s="131"/>
      <c r="V96" s="131"/>
    </row>
    <row r="97" spans="1:22" x14ac:dyDescent="0.3">
      <c r="A97" s="23"/>
      <c r="B97" s="24"/>
      <c r="C97" s="22">
        <f t="shared" si="18"/>
        <v>0</v>
      </c>
      <c r="S97" s="150" t="s">
        <v>221</v>
      </c>
      <c r="T97" s="152"/>
      <c r="U97" s="131"/>
      <c r="V97" s="131"/>
    </row>
    <row r="98" spans="1:22" ht="27" x14ac:dyDescent="0.3">
      <c r="A98" s="23"/>
      <c r="B98" s="24"/>
      <c r="C98" s="22">
        <f t="shared" si="18"/>
        <v>0</v>
      </c>
      <c r="S98" s="178" t="s">
        <v>222</v>
      </c>
      <c r="T98" s="150"/>
      <c r="U98" s="131"/>
      <c r="V98" s="131"/>
    </row>
    <row r="99" spans="1:22" ht="27" x14ac:dyDescent="0.3">
      <c r="A99" s="23"/>
      <c r="B99" s="24"/>
      <c r="C99" s="22">
        <f t="shared" si="18"/>
        <v>0</v>
      </c>
      <c r="S99" s="178" t="s">
        <v>223</v>
      </c>
      <c r="T99" s="151"/>
      <c r="U99" s="131"/>
      <c r="V99" s="131"/>
    </row>
    <row r="100" spans="1:22" ht="26.4" x14ac:dyDescent="0.3">
      <c r="A100" s="23" t="s">
        <v>16</v>
      </c>
      <c r="B100" s="25">
        <f>SUM(B84:B99)</f>
        <v>24</v>
      </c>
      <c r="C100" s="22">
        <f>SUM(C84:C99)</f>
        <v>1444.9833333333333</v>
      </c>
      <c r="S100" s="159" t="s">
        <v>224</v>
      </c>
      <c r="U100" s="131"/>
      <c r="V100" s="131"/>
    </row>
    <row r="101" spans="1:22" x14ac:dyDescent="0.3">
      <c r="S101" s="144" t="s">
        <v>225</v>
      </c>
      <c r="T101" s="131"/>
      <c r="U101" s="131"/>
      <c r="V101" s="131"/>
    </row>
    <row r="102" spans="1:22" ht="26.4" x14ac:dyDescent="0.3">
      <c r="A102" s="26" t="s">
        <v>20</v>
      </c>
      <c r="B102" s="74" t="str">
        <f>D46</f>
        <v>SM-noviisit</v>
      </c>
      <c r="S102" s="144" t="s">
        <v>226</v>
      </c>
      <c r="T102" s="131"/>
      <c r="U102" s="131"/>
      <c r="V102" s="131"/>
    </row>
    <row r="103" spans="1:22" x14ac:dyDescent="0.3">
      <c r="A103" s="26" t="s">
        <v>21</v>
      </c>
      <c r="B103" s="42">
        <f>D76+E76</f>
        <v>2789.9666666666667</v>
      </c>
      <c r="S103" s="144" t="s">
        <v>227</v>
      </c>
      <c r="T103" s="131"/>
      <c r="U103" s="131"/>
      <c r="V103" s="131"/>
    </row>
    <row r="104" spans="1:22" x14ac:dyDescent="0.3">
      <c r="A104" s="26" t="s">
        <v>22</v>
      </c>
      <c r="B104" s="42">
        <f>B103/D47</f>
        <v>99.641666666666666</v>
      </c>
      <c r="S104" s="144" t="s">
        <v>228</v>
      </c>
      <c r="T104" s="131"/>
      <c r="V104" s="131"/>
    </row>
    <row r="105" spans="1:22" x14ac:dyDescent="0.3">
      <c r="A105" s="9" t="s">
        <v>23</v>
      </c>
      <c r="B105" s="19" t="s">
        <v>24</v>
      </c>
      <c r="C105" s="27" t="s">
        <v>16</v>
      </c>
      <c r="T105" s="131"/>
      <c r="U105" s="131"/>
      <c r="V105" s="131"/>
    </row>
    <row r="106" spans="1:22" x14ac:dyDescent="0.3">
      <c r="A106" s="9" t="s">
        <v>131</v>
      </c>
      <c r="B106" s="21">
        <v>5</v>
      </c>
      <c r="C106" s="22">
        <f t="shared" ref="C106:C117" si="19">($B$103/$D$47)*B106</f>
        <v>498.20833333333331</v>
      </c>
      <c r="S106" s="144" t="s">
        <v>229</v>
      </c>
      <c r="T106" s="131"/>
      <c r="U106" s="131"/>
      <c r="V106" s="131"/>
    </row>
    <row r="107" spans="1:22" x14ac:dyDescent="0.3">
      <c r="A107" s="9" t="s">
        <v>132</v>
      </c>
      <c r="B107" s="21">
        <v>4</v>
      </c>
      <c r="C107" s="22">
        <f t="shared" si="19"/>
        <v>398.56666666666666</v>
      </c>
      <c r="T107" s="131"/>
      <c r="U107" s="131"/>
      <c r="V107" s="131"/>
    </row>
    <row r="108" spans="1:22" x14ac:dyDescent="0.3">
      <c r="A108" s="9" t="s">
        <v>133</v>
      </c>
      <c r="B108" s="21">
        <v>2</v>
      </c>
      <c r="C108" s="22">
        <f t="shared" si="19"/>
        <v>199.28333333333333</v>
      </c>
      <c r="S108" s="142" t="s">
        <v>241</v>
      </c>
      <c r="T108" s="131"/>
      <c r="U108" s="131"/>
      <c r="V108" s="131"/>
    </row>
    <row r="109" spans="1:22" x14ac:dyDescent="0.3">
      <c r="A109" s="9" t="s">
        <v>124</v>
      </c>
      <c r="B109" s="21">
        <v>3</v>
      </c>
      <c r="C109" s="22">
        <f t="shared" si="19"/>
        <v>298.92500000000001</v>
      </c>
      <c r="S109" s="162" t="s">
        <v>230</v>
      </c>
      <c r="T109" s="131"/>
      <c r="U109" s="131"/>
      <c r="V109" s="131"/>
    </row>
    <row r="110" spans="1:22" x14ac:dyDescent="0.3">
      <c r="A110" s="9" t="s">
        <v>134</v>
      </c>
      <c r="B110" s="21">
        <v>3</v>
      </c>
      <c r="C110" s="22">
        <f t="shared" si="19"/>
        <v>298.92500000000001</v>
      </c>
      <c r="S110" s="218" t="s">
        <v>242</v>
      </c>
      <c r="T110" s="131"/>
      <c r="U110" s="131"/>
      <c r="V110" s="131"/>
    </row>
    <row r="111" spans="1:22" x14ac:dyDescent="0.3">
      <c r="A111" s="9" t="s">
        <v>135</v>
      </c>
      <c r="B111" s="21">
        <v>4</v>
      </c>
      <c r="C111" s="22">
        <f t="shared" si="19"/>
        <v>398.56666666666666</v>
      </c>
      <c r="S111" s="162" t="s">
        <v>231</v>
      </c>
      <c r="T111" s="131"/>
      <c r="U111" s="131"/>
      <c r="V111" s="131"/>
    </row>
    <row r="112" spans="1:22" ht="26.4" x14ac:dyDescent="0.3">
      <c r="A112" s="9" t="s">
        <v>136</v>
      </c>
      <c r="B112" s="21">
        <v>3</v>
      </c>
      <c r="C112" s="22">
        <f t="shared" si="19"/>
        <v>298.92500000000001</v>
      </c>
      <c r="S112" s="164" t="s">
        <v>232</v>
      </c>
      <c r="T112" s="131"/>
      <c r="U112" s="131"/>
      <c r="V112" s="131"/>
    </row>
    <row r="113" spans="1:22" x14ac:dyDescent="0.3">
      <c r="A113" s="158" t="s">
        <v>137</v>
      </c>
      <c r="B113" s="24">
        <v>4</v>
      </c>
      <c r="C113" s="22">
        <f t="shared" si="19"/>
        <v>398.56666666666666</v>
      </c>
      <c r="S113" s="160"/>
      <c r="T113" s="131"/>
      <c r="U113" s="131"/>
      <c r="V113" s="131"/>
    </row>
    <row r="114" spans="1:22" ht="52.8" x14ac:dyDescent="0.3">
      <c r="A114" s="158" t="s">
        <v>138</v>
      </c>
      <c r="B114" s="24">
        <v>0</v>
      </c>
      <c r="C114" s="22">
        <f t="shared" si="19"/>
        <v>0</v>
      </c>
      <c r="S114" s="159" t="s">
        <v>118</v>
      </c>
      <c r="T114" s="131"/>
      <c r="U114" s="131"/>
      <c r="V114" s="131"/>
    </row>
    <row r="115" spans="1:22" x14ac:dyDescent="0.3">
      <c r="A115" s="158"/>
      <c r="B115" s="24"/>
      <c r="C115" s="22">
        <f t="shared" si="19"/>
        <v>0</v>
      </c>
      <c r="S115" s="159"/>
      <c r="T115" s="131"/>
      <c r="U115" s="131"/>
      <c r="V115" s="131"/>
    </row>
    <row r="116" spans="1:22" ht="26.4" x14ac:dyDescent="0.3">
      <c r="A116" s="158"/>
      <c r="B116" s="24"/>
      <c r="C116" s="22">
        <f t="shared" si="19"/>
        <v>0</v>
      </c>
      <c r="S116" s="159" t="s">
        <v>119</v>
      </c>
      <c r="T116" s="131"/>
      <c r="U116" s="131"/>
      <c r="V116" s="131"/>
    </row>
    <row r="117" spans="1:22" x14ac:dyDescent="0.3">
      <c r="A117" s="158"/>
      <c r="B117" s="24"/>
      <c r="C117" s="22">
        <f t="shared" si="19"/>
        <v>0</v>
      </c>
      <c r="S117" s="159"/>
      <c r="T117" s="131"/>
      <c r="U117" s="131"/>
      <c r="V117" s="131"/>
    </row>
    <row r="118" spans="1:22" x14ac:dyDescent="0.3">
      <c r="A118" s="23" t="s">
        <v>16</v>
      </c>
      <c r="B118" s="25">
        <f>SUM(B106:B117)</f>
        <v>28</v>
      </c>
      <c r="C118" s="22">
        <f>SUM(C106:C117)</f>
        <v>2789.9666666666667</v>
      </c>
      <c r="S118" s="144" t="s">
        <v>120</v>
      </c>
      <c r="T118" s="131"/>
      <c r="U118" s="131"/>
      <c r="V118" s="131"/>
    </row>
    <row r="119" spans="1:22" x14ac:dyDescent="0.3">
      <c r="T119" s="131"/>
      <c r="U119" s="131"/>
      <c r="V119" s="131"/>
    </row>
    <row r="120" spans="1:22" x14ac:dyDescent="0.3">
      <c r="A120" s="39" t="s">
        <v>20</v>
      </c>
      <c r="B120" s="48" t="str">
        <f>F46</f>
        <v>Noviisit</v>
      </c>
      <c r="S120" s="159" t="s">
        <v>121</v>
      </c>
      <c r="T120" s="131"/>
      <c r="U120" s="131"/>
      <c r="V120" s="131"/>
    </row>
    <row r="121" spans="1:22" x14ac:dyDescent="0.3">
      <c r="A121" s="39" t="s">
        <v>25</v>
      </c>
      <c r="B121" s="43">
        <f>F76+G76</f>
        <v>1182.75</v>
      </c>
      <c r="S121" s="159"/>
      <c r="T121" s="131"/>
    </row>
    <row r="122" spans="1:22" x14ac:dyDescent="0.3">
      <c r="A122" s="39" t="s">
        <v>22</v>
      </c>
      <c r="B122" s="43">
        <f>B121/F47</f>
        <v>32.854166666666664</v>
      </c>
      <c r="S122" s="162"/>
      <c r="T122" s="131"/>
    </row>
    <row r="123" spans="1:22" x14ac:dyDescent="0.3">
      <c r="A123" s="9" t="s">
        <v>23</v>
      </c>
      <c r="B123" s="19" t="s">
        <v>24</v>
      </c>
      <c r="C123" s="25" t="s">
        <v>16</v>
      </c>
      <c r="T123" s="131"/>
    </row>
    <row r="124" spans="1:22" x14ac:dyDescent="0.3">
      <c r="A124" s="158" t="s">
        <v>131</v>
      </c>
      <c r="B124" s="24">
        <v>0</v>
      </c>
      <c r="C124" s="22">
        <f t="shared" ref="C124:C140" si="20">($B$121/$F$47)*B124</f>
        <v>0</v>
      </c>
      <c r="T124" s="131"/>
    </row>
    <row r="125" spans="1:22" x14ac:dyDescent="0.3">
      <c r="A125" s="158" t="s">
        <v>122</v>
      </c>
      <c r="B125" s="24">
        <v>6</v>
      </c>
      <c r="C125" s="22">
        <f t="shared" si="20"/>
        <v>197.125</v>
      </c>
      <c r="T125" s="131"/>
    </row>
    <row r="126" spans="1:22" x14ac:dyDescent="0.3">
      <c r="A126" s="158" t="s">
        <v>132</v>
      </c>
      <c r="B126" s="24">
        <v>4</v>
      </c>
      <c r="C126" s="22">
        <f t="shared" si="20"/>
        <v>131.41666666666666</v>
      </c>
      <c r="T126" s="131"/>
    </row>
    <row r="127" spans="1:22" x14ac:dyDescent="0.3">
      <c r="A127" s="158" t="s">
        <v>133</v>
      </c>
      <c r="B127" s="24">
        <v>5</v>
      </c>
      <c r="C127" s="22">
        <f t="shared" si="20"/>
        <v>164.27083333333331</v>
      </c>
      <c r="T127" s="131"/>
    </row>
    <row r="128" spans="1:22" x14ac:dyDescent="0.3">
      <c r="A128" s="158" t="s">
        <v>123</v>
      </c>
      <c r="B128" s="24">
        <v>3</v>
      </c>
      <c r="C128" s="22">
        <f t="shared" si="20"/>
        <v>98.5625</v>
      </c>
      <c r="T128" s="131"/>
    </row>
    <row r="129" spans="1:20" x14ac:dyDescent="0.3">
      <c r="A129" s="158" t="s">
        <v>124</v>
      </c>
      <c r="B129" s="24">
        <v>3</v>
      </c>
      <c r="C129" s="22">
        <f t="shared" si="20"/>
        <v>98.5625</v>
      </c>
      <c r="T129" s="131"/>
    </row>
    <row r="130" spans="1:20" x14ac:dyDescent="0.3">
      <c r="A130" s="158" t="s">
        <v>126</v>
      </c>
      <c r="B130" s="24">
        <v>1</v>
      </c>
      <c r="C130" s="22">
        <f t="shared" si="20"/>
        <v>32.854166666666664</v>
      </c>
    </row>
    <row r="131" spans="1:20" x14ac:dyDescent="0.3">
      <c r="A131" s="158" t="s">
        <v>128</v>
      </c>
      <c r="B131" s="24">
        <v>2</v>
      </c>
      <c r="C131" s="22">
        <f t="shared" si="20"/>
        <v>65.708333333333329</v>
      </c>
    </row>
    <row r="132" spans="1:20" x14ac:dyDescent="0.3">
      <c r="A132" s="158" t="s">
        <v>129</v>
      </c>
      <c r="B132" s="24">
        <v>2</v>
      </c>
      <c r="C132" s="22">
        <f t="shared" si="20"/>
        <v>65.708333333333329</v>
      </c>
    </row>
    <row r="133" spans="1:20" x14ac:dyDescent="0.3">
      <c r="A133" s="158" t="s">
        <v>136</v>
      </c>
      <c r="B133" s="24">
        <v>3</v>
      </c>
      <c r="C133" s="22">
        <f t="shared" si="20"/>
        <v>98.5625</v>
      </c>
    </row>
    <row r="134" spans="1:20" x14ac:dyDescent="0.3">
      <c r="A134" s="158" t="s">
        <v>130</v>
      </c>
      <c r="B134" s="24">
        <v>4</v>
      </c>
      <c r="C134" s="22">
        <f t="shared" si="20"/>
        <v>131.41666666666666</v>
      </c>
    </row>
    <row r="135" spans="1:20" x14ac:dyDescent="0.3">
      <c r="A135" s="158" t="s">
        <v>138</v>
      </c>
      <c r="B135" s="24">
        <v>3</v>
      </c>
      <c r="C135" s="22">
        <f t="shared" si="20"/>
        <v>98.5625</v>
      </c>
    </row>
    <row r="136" spans="1:20" x14ac:dyDescent="0.3">
      <c r="A136" s="158"/>
      <c r="B136" s="24"/>
      <c r="C136" s="22">
        <f t="shared" si="20"/>
        <v>0</v>
      </c>
    </row>
    <row r="137" spans="1:20" x14ac:dyDescent="0.3">
      <c r="A137" s="158"/>
      <c r="B137" s="24"/>
      <c r="C137" s="22">
        <f t="shared" si="20"/>
        <v>0</v>
      </c>
    </row>
    <row r="138" spans="1:20" x14ac:dyDescent="0.3">
      <c r="A138" s="158"/>
      <c r="B138" s="24"/>
      <c r="C138" s="22">
        <f t="shared" si="20"/>
        <v>0</v>
      </c>
    </row>
    <row r="139" spans="1:20" x14ac:dyDescent="0.3">
      <c r="A139" s="9"/>
      <c r="B139" s="24"/>
      <c r="C139" s="22">
        <f t="shared" si="20"/>
        <v>0</v>
      </c>
    </row>
    <row r="140" spans="1:20" x14ac:dyDescent="0.3">
      <c r="A140" s="9"/>
      <c r="B140" s="24"/>
      <c r="C140" s="22">
        <f t="shared" si="20"/>
        <v>0</v>
      </c>
    </row>
    <row r="141" spans="1:20" x14ac:dyDescent="0.3">
      <c r="A141" s="10" t="s">
        <v>16</v>
      </c>
      <c r="B141" s="25">
        <f>SUM(B124:B140)</f>
        <v>36</v>
      </c>
      <c r="C141" s="22">
        <f>SUM(C124:C140)</f>
        <v>1182.75</v>
      </c>
    </row>
    <row r="143" spans="1:20" x14ac:dyDescent="0.3">
      <c r="A143" s="40" t="s">
        <v>20</v>
      </c>
      <c r="B143" s="47">
        <f>H46</f>
        <v>0</v>
      </c>
    </row>
    <row r="144" spans="1:20" x14ac:dyDescent="0.3">
      <c r="A144" s="40" t="s">
        <v>21</v>
      </c>
      <c r="B144" s="44">
        <f>H76+I76</f>
        <v>0</v>
      </c>
    </row>
    <row r="145" spans="1:3" x14ac:dyDescent="0.3">
      <c r="A145" s="40" t="s">
        <v>22</v>
      </c>
      <c r="B145" s="47" t="e">
        <f>B144/H47</f>
        <v>#DIV/0!</v>
      </c>
    </row>
    <row r="146" spans="1:3" x14ac:dyDescent="0.3">
      <c r="A146" s="9" t="s">
        <v>23</v>
      </c>
      <c r="B146" s="19" t="s">
        <v>24</v>
      </c>
      <c r="C146" s="25" t="s">
        <v>16</v>
      </c>
    </row>
    <row r="147" spans="1:3" x14ac:dyDescent="0.3">
      <c r="A147" s="158"/>
      <c r="B147" s="24"/>
      <c r="C147" s="22" t="e">
        <f t="shared" ref="C147:C163" si="21">($B$144/$H$47)*B147</f>
        <v>#DIV/0!</v>
      </c>
    </row>
    <row r="148" spans="1:3" x14ac:dyDescent="0.3">
      <c r="A148" s="158"/>
      <c r="B148" s="24"/>
      <c r="C148" s="22" t="e">
        <f t="shared" si="21"/>
        <v>#DIV/0!</v>
      </c>
    </row>
    <row r="149" spans="1:3" x14ac:dyDescent="0.3">
      <c r="A149" s="158"/>
      <c r="B149" s="24"/>
      <c r="C149" s="22" t="e">
        <f t="shared" si="21"/>
        <v>#DIV/0!</v>
      </c>
    </row>
    <row r="150" spans="1:3" x14ac:dyDescent="0.3">
      <c r="A150" s="158"/>
      <c r="B150" s="24"/>
      <c r="C150" s="22" t="e">
        <f t="shared" si="21"/>
        <v>#DIV/0!</v>
      </c>
    </row>
    <row r="151" spans="1:3" x14ac:dyDescent="0.3">
      <c r="A151" s="158"/>
      <c r="B151" s="24"/>
      <c r="C151" s="22" t="e">
        <f t="shared" si="21"/>
        <v>#DIV/0!</v>
      </c>
    </row>
    <row r="152" spans="1:3" x14ac:dyDescent="0.3">
      <c r="A152" s="158"/>
      <c r="B152" s="24"/>
      <c r="C152" s="22" t="e">
        <f t="shared" si="21"/>
        <v>#DIV/0!</v>
      </c>
    </row>
    <row r="153" spans="1:3" x14ac:dyDescent="0.3">
      <c r="A153" s="158"/>
      <c r="B153" s="24"/>
      <c r="C153" s="22" t="e">
        <f t="shared" si="21"/>
        <v>#DIV/0!</v>
      </c>
    </row>
    <row r="154" spans="1:3" x14ac:dyDescent="0.3">
      <c r="A154" s="158"/>
      <c r="B154" s="24"/>
      <c r="C154" s="22" t="e">
        <f t="shared" si="21"/>
        <v>#DIV/0!</v>
      </c>
    </row>
    <row r="155" spans="1:3" x14ac:dyDescent="0.3">
      <c r="A155" s="158"/>
      <c r="B155" s="24"/>
      <c r="C155" s="22" t="e">
        <f t="shared" si="21"/>
        <v>#DIV/0!</v>
      </c>
    </row>
    <row r="156" spans="1:3" x14ac:dyDescent="0.3">
      <c r="A156" s="158"/>
      <c r="B156" s="24"/>
      <c r="C156" s="22" t="e">
        <f t="shared" si="21"/>
        <v>#DIV/0!</v>
      </c>
    </row>
    <row r="157" spans="1:3" x14ac:dyDescent="0.3">
      <c r="A157" s="158"/>
      <c r="B157" s="24"/>
      <c r="C157" s="22" t="e">
        <f t="shared" si="21"/>
        <v>#DIV/0!</v>
      </c>
    </row>
    <row r="158" spans="1:3" x14ac:dyDescent="0.3">
      <c r="A158" s="158"/>
      <c r="B158" s="24"/>
      <c r="C158" s="22" t="e">
        <f t="shared" si="21"/>
        <v>#DIV/0!</v>
      </c>
    </row>
    <row r="159" spans="1:3" x14ac:dyDescent="0.3">
      <c r="A159" s="158"/>
      <c r="B159" s="24"/>
      <c r="C159" s="22" t="e">
        <f t="shared" si="21"/>
        <v>#DIV/0!</v>
      </c>
    </row>
    <row r="160" spans="1:3" x14ac:dyDescent="0.3">
      <c r="A160" s="158"/>
      <c r="B160" s="24"/>
      <c r="C160" s="22" t="e">
        <f t="shared" si="21"/>
        <v>#DIV/0!</v>
      </c>
    </row>
    <row r="161" spans="1:3" x14ac:dyDescent="0.3">
      <c r="A161" s="158"/>
      <c r="B161" s="24"/>
      <c r="C161" s="22" t="e">
        <f t="shared" si="21"/>
        <v>#DIV/0!</v>
      </c>
    </row>
    <row r="162" spans="1:3" x14ac:dyDescent="0.3">
      <c r="A162" s="9"/>
      <c r="B162" s="24"/>
      <c r="C162" s="22" t="e">
        <f t="shared" si="21"/>
        <v>#DIV/0!</v>
      </c>
    </row>
    <row r="163" spans="1:3" x14ac:dyDescent="0.3">
      <c r="A163" s="9"/>
      <c r="B163" s="24"/>
      <c r="C163" s="22" t="e">
        <f t="shared" si="21"/>
        <v>#DIV/0!</v>
      </c>
    </row>
    <row r="164" spans="1:3" x14ac:dyDescent="0.3">
      <c r="A164" s="10" t="s">
        <v>16</v>
      </c>
      <c r="B164" s="25">
        <f>SUM(B147:B163)</f>
        <v>0</v>
      </c>
      <c r="C164" s="22" t="e">
        <f>SUM(C147:C163)</f>
        <v>#DIV/0!</v>
      </c>
    </row>
    <row r="166" spans="1:3" x14ac:dyDescent="0.3">
      <c r="A166" s="28" t="s">
        <v>20</v>
      </c>
      <c r="B166" s="46">
        <f>J46</f>
        <v>0</v>
      </c>
    </row>
    <row r="167" spans="1:3" x14ac:dyDescent="0.3">
      <c r="A167" s="28" t="s">
        <v>21</v>
      </c>
      <c r="B167" s="45">
        <f>J76+K76</f>
        <v>0</v>
      </c>
    </row>
    <row r="168" spans="1:3" x14ac:dyDescent="0.3">
      <c r="A168" s="28" t="s">
        <v>22</v>
      </c>
      <c r="B168" s="46" t="e">
        <f>B167/J47</f>
        <v>#DIV/0!</v>
      </c>
    </row>
    <row r="169" spans="1:3" x14ac:dyDescent="0.3">
      <c r="A169" s="9" t="s">
        <v>23</v>
      </c>
      <c r="B169" s="19" t="s">
        <v>24</v>
      </c>
      <c r="C169" s="25" t="s">
        <v>16</v>
      </c>
    </row>
    <row r="170" spans="1:3" x14ac:dyDescent="0.3">
      <c r="A170" s="158"/>
      <c r="B170" s="24"/>
      <c r="C170" s="22" t="e">
        <f t="shared" ref="C170:C186" si="22">($B$167/$J$47)*B170</f>
        <v>#DIV/0!</v>
      </c>
    </row>
    <row r="171" spans="1:3" x14ac:dyDescent="0.3">
      <c r="A171" s="158"/>
      <c r="B171" s="24"/>
      <c r="C171" s="22" t="e">
        <f t="shared" si="22"/>
        <v>#DIV/0!</v>
      </c>
    </row>
    <row r="172" spans="1:3" x14ac:dyDescent="0.3">
      <c r="A172" s="158"/>
      <c r="B172" s="24"/>
      <c r="C172" s="22" t="e">
        <f t="shared" si="22"/>
        <v>#DIV/0!</v>
      </c>
    </row>
    <row r="173" spans="1:3" x14ac:dyDescent="0.3">
      <c r="A173" s="158"/>
      <c r="B173" s="24"/>
      <c r="C173" s="22" t="e">
        <f t="shared" si="22"/>
        <v>#DIV/0!</v>
      </c>
    </row>
    <row r="174" spans="1:3" x14ac:dyDescent="0.3">
      <c r="A174" s="158"/>
      <c r="B174" s="24"/>
      <c r="C174" s="22" t="e">
        <f t="shared" si="22"/>
        <v>#DIV/0!</v>
      </c>
    </row>
    <row r="175" spans="1:3" x14ac:dyDescent="0.3">
      <c r="A175" s="158"/>
      <c r="B175" s="24"/>
      <c r="C175" s="22" t="e">
        <f t="shared" si="22"/>
        <v>#DIV/0!</v>
      </c>
    </row>
    <row r="176" spans="1:3" x14ac:dyDescent="0.3">
      <c r="A176" s="158"/>
      <c r="B176" s="24"/>
      <c r="C176" s="22" t="e">
        <f t="shared" si="22"/>
        <v>#DIV/0!</v>
      </c>
    </row>
    <row r="177" spans="1:3" x14ac:dyDescent="0.3">
      <c r="A177" s="158"/>
      <c r="B177" s="24"/>
      <c r="C177" s="22" t="e">
        <f t="shared" si="22"/>
        <v>#DIV/0!</v>
      </c>
    </row>
    <row r="178" spans="1:3" x14ac:dyDescent="0.3">
      <c r="A178" s="158"/>
      <c r="B178" s="24"/>
      <c r="C178" s="22" t="e">
        <f t="shared" si="22"/>
        <v>#DIV/0!</v>
      </c>
    </row>
    <row r="179" spans="1:3" x14ac:dyDescent="0.3">
      <c r="A179" s="158"/>
      <c r="B179" s="24"/>
      <c r="C179" s="22" t="e">
        <f t="shared" si="22"/>
        <v>#DIV/0!</v>
      </c>
    </row>
    <row r="180" spans="1:3" x14ac:dyDescent="0.3">
      <c r="A180" s="158"/>
      <c r="B180" s="24"/>
      <c r="C180" s="22" t="e">
        <f t="shared" si="22"/>
        <v>#DIV/0!</v>
      </c>
    </row>
    <row r="181" spans="1:3" x14ac:dyDescent="0.3">
      <c r="A181" s="158"/>
      <c r="B181" s="24"/>
      <c r="C181" s="22" t="e">
        <f t="shared" si="22"/>
        <v>#DIV/0!</v>
      </c>
    </row>
    <row r="182" spans="1:3" x14ac:dyDescent="0.3">
      <c r="A182" s="158"/>
      <c r="B182" s="24"/>
      <c r="C182" s="22" t="e">
        <f t="shared" si="22"/>
        <v>#DIV/0!</v>
      </c>
    </row>
    <row r="183" spans="1:3" x14ac:dyDescent="0.3">
      <c r="A183" s="158"/>
      <c r="B183" s="24"/>
      <c r="C183" s="22" t="e">
        <f t="shared" si="22"/>
        <v>#DIV/0!</v>
      </c>
    </row>
    <row r="184" spans="1:3" x14ac:dyDescent="0.3">
      <c r="A184" s="158"/>
      <c r="B184" s="24"/>
      <c r="C184" s="22" t="e">
        <f t="shared" si="22"/>
        <v>#DIV/0!</v>
      </c>
    </row>
    <row r="185" spans="1:3" x14ac:dyDescent="0.3">
      <c r="A185" s="9"/>
      <c r="B185" s="24"/>
      <c r="C185" s="22" t="e">
        <f t="shared" si="22"/>
        <v>#DIV/0!</v>
      </c>
    </row>
    <row r="186" spans="1:3" x14ac:dyDescent="0.3">
      <c r="A186" s="9"/>
      <c r="B186" s="24"/>
      <c r="C186" s="22" t="e">
        <f t="shared" si="22"/>
        <v>#DIV/0!</v>
      </c>
    </row>
    <row r="187" spans="1:3" x14ac:dyDescent="0.3">
      <c r="A187" s="10" t="s">
        <v>16</v>
      </c>
      <c r="B187" s="25">
        <f>SUM(B170:B186)</f>
        <v>0</v>
      </c>
      <c r="C187" s="22" t="e">
        <f>SUM(C170:C186)</f>
        <v>#DIV/0!</v>
      </c>
    </row>
  </sheetData>
  <mergeCells count="15">
    <mergeCell ref="B8:C8"/>
    <mergeCell ref="B9:C9"/>
    <mergeCell ref="B10:C10"/>
    <mergeCell ref="H13:J13"/>
    <mergeCell ref="L13:Q13"/>
    <mergeCell ref="J46:K46"/>
    <mergeCell ref="J47:K47"/>
    <mergeCell ref="B46:C46"/>
    <mergeCell ref="D46:E46"/>
    <mergeCell ref="F46:G46"/>
    <mergeCell ref="H46:I46"/>
    <mergeCell ref="B47:C47"/>
    <mergeCell ref="D47:E47"/>
    <mergeCell ref="F47:G47"/>
    <mergeCell ref="H47:I47"/>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D5E9E208735E1A4D947C8D4B672A97ED" ma:contentTypeVersion="16" ma:contentTypeDescription="Luo uusi asiakirja." ma:contentTypeScope="" ma:versionID="a21c92be3c2f49c41f4cd90cca8bdd14">
  <xsd:schema xmlns:xsd="http://www.w3.org/2001/XMLSchema" xmlns:xs="http://www.w3.org/2001/XMLSchema" xmlns:p="http://schemas.microsoft.com/office/2006/metadata/properties" xmlns:ns2="2b54bd36-8ef8-46f1-9412-6d0ce2dbbf8f" xmlns:ns3="cd2a4b98-0633-4193-b52c-9f8bfbab562c" targetNamespace="http://schemas.microsoft.com/office/2006/metadata/properties" ma:root="true" ma:fieldsID="7fe965171f0f27857e217d2f5375fbd5" ns2:_="" ns3:_="">
    <xsd:import namespace="2b54bd36-8ef8-46f1-9412-6d0ce2dbbf8f"/>
    <xsd:import namespace="cd2a4b98-0633-4193-b52c-9f8bfbab56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54bd36-8ef8-46f1-9412-6d0ce2dbbf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92101124-52d9-4195-87c7-1496080c7c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2a4b98-0633-4193-b52c-9f8bfbab562c" elementFormDefault="qualified">
    <xsd:import namespace="http://schemas.microsoft.com/office/2006/documentManagement/types"/>
    <xsd:import namespace="http://schemas.microsoft.com/office/infopath/2007/PartnerControls"/>
    <xsd:element name="SharedWithUsers" ma:index="1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Jakamisen tiedot" ma:internalName="SharedWithDetails" ma:readOnly="true">
      <xsd:simpleType>
        <xsd:restriction base="dms:Note">
          <xsd:maxLength value="255"/>
        </xsd:restriction>
      </xsd:simpleType>
    </xsd:element>
    <xsd:element name="TaxCatchAll" ma:index="23" nillable="true" ma:displayName="Taxonomy Catch All Column" ma:hidden="true" ma:list="{f91a7793-289e-40e4-935c-281212d97a47}" ma:internalName="TaxCatchAll" ma:showField="CatchAllData" ma:web="cd2a4b98-0633-4193-b52c-9f8bfbab5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d2a4b98-0633-4193-b52c-9f8bfbab562c">
      <UserInfo>
        <DisplayName>Minna Fernelius</DisplayName>
        <AccountId>13</AccountId>
        <AccountType/>
      </UserInfo>
    </SharedWithUsers>
    <lcf76f155ced4ddcb4097134ff3c332f xmlns="2b54bd36-8ef8-46f1-9412-6d0ce2dbbf8f">
      <Terms xmlns="http://schemas.microsoft.com/office/infopath/2007/PartnerControls"/>
    </lcf76f155ced4ddcb4097134ff3c332f>
    <TaxCatchAll xmlns="cd2a4b98-0633-4193-b52c-9f8bfbab562c" xsi:nil="true"/>
  </documentManagement>
</p:properties>
</file>

<file path=customXml/itemProps1.xml><?xml version="1.0" encoding="utf-8"?>
<ds:datastoreItem xmlns:ds="http://schemas.openxmlformats.org/officeDocument/2006/customXml" ds:itemID="{B4E09252-7D9C-4DF2-8E27-ADFAE377B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54bd36-8ef8-46f1-9412-6d0ce2dbbf8f"/>
    <ds:schemaRef ds:uri="cd2a4b98-0633-4193-b52c-9f8bfbab56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257B39-62E7-42FF-B139-04C322C7BD5A}">
  <ds:schemaRefs>
    <ds:schemaRef ds:uri="http://schemas.microsoft.com/sharepoint/v3/contenttype/forms"/>
  </ds:schemaRefs>
</ds:datastoreItem>
</file>

<file path=customXml/itemProps3.xml><?xml version="1.0" encoding="utf-8"?>
<ds:datastoreItem xmlns:ds="http://schemas.openxmlformats.org/officeDocument/2006/customXml" ds:itemID="{F089A616-9485-4ED5-80B9-1B63DC16F093}">
  <ds:schemaRefs>
    <ds:schemaRef ds:uri="http://schemas.microsoft.com/office/2006/metadata/properties"/>
    <ds:schemaRef ds:uri="http://schemas.microsoft.com/office/infopath/2007/PartnerControls"/>
    <ds:schemaRef ds:uri="cd2a4b98-0633-4193-b52c-9f8bfbab562c"/>
    <ds:schemaRef ds:uri="2b54bd36-8ef8-46f1-9412-6d0ce2dbbf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4</vt:i4>
      </vt:variant>
    </vt:vector>
  </HeadingPairs>
  <TitlesOfParts>
    <vt:vector size="4" baseType="lpstr">
      <vt:lpstr>Laskupohja</vt:lpstr>
      <vt:lpstr>Seuralaskutus</vt:lpstr>
      <vt:lpstr>Ohje ja malli ML</vt:lpstr>
      <vt:lpstr>Ohje ja malli YL_JT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Minna Fernelius</dc:creator>
  <cp:keywords/>
  <dc:description/>
  <cp:lastModifiedBy>Minna Fernelius</cp:lastModifiedBy>
  <cp:revision/>
  <dcterms:created xsi:type="dcterms:W3CDTF">2018-12-10T06:29:41Z</dcterms:created>
  <dcterms:modified xsi:type="dcterms:W3CDTF">2022-10-20T07:37:46Z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0x010100D5E9E208735E1A4D947C8D4B672A97ED</vt:lpwstr>
  </property>
  <property fmtid="{D5CDD505-2E9C-101B-9397-08002B2CF9AE}" pid="3" name="MediaServiceImageTags">
    <vt:lpwstr/>
  </property>
</Properties>
</file>